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0730" windowHeight="11760" tabRatio="171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A">Лист1!$4:$4</definedName>
    <definedName name="_xlnm.Print_Titles" localSheetId="0">Лист1!$8:$9</definedName>
  </definedNames>
  <calcPr calcId="145621"/>
</workbook>
</file>

<file path=xl/calcChain.xml><?xml version="1.0" encoding="utf-8"?>
<calcChain xmlns="http://schemas.openxmlformats.org/spreadsheetml/2006/main">
  <c r="H13" i="1" l="1"/>
  <c r="I13" i="1"/>
  <c r="J13" i="1"/>
  <c r="K13" i="1"/>
  <c r="L13" i="1"/>
  <c r="M13" i="1"/>
  <c r="G13" i="1"/>
  <c r="N13" i="1"/>
  <c r="O13" i="1"/>
  <c r="P13" i="1"/>
  <c r="Q13" i="1"/>
  <c r="H26" i="1" l="1"/>
  <c r="R26" i="1" l="1"/>
  <c r="R13" i="1"/>
  <c r="I20" i="1"/>
  <c r="H20" i="1"/>
  <c r="G20" i="1"/>
  <c r="L20" i="1"/>
  <c r="G21" i="1"/>
  <c r="I21" i="1"/>
  <c r="L21" i="1"/>
  <c r="H21" i="1"/>
  <c r="N26" i="1" l="1"/>
  <c r="N25" i="1"/>
  <c r="Q46" i="1"/>
  <c r="J46" i="1"/>
  <c r="K46" i="1"/>
  <c r="M46" i="1"/>
  <c r="N46" i="1"/>
  <c r="P46" i="1"/>
  <c r="J28" i="1"/>
  <c r="K28" i="1"/>
  <c r="M28" i="1"/>
  <c r="N28" i="1"/>
  <c r="P28" i="1"/>
  <c r="Q28" i="1"/>
  <c r="H52" i="1" l="1"/>
  <c r="O26" i="1" l="1"/>
  <c r="H19" i="1" l="1"/>
  <c r="G19" i="1"/>
  <c r="G15" i="1" l="1"/>
  <c r="H29" i="1" l="1"/>
  <c r="H14" i="1" l="1"/>
  <c r="J49" i="1" l="1"/>
  <c r="K49" i="1"/>
  <c r="M49" i="1"/>
  <c r="N49" i="1"/>
  <c r="P49" i="1"/>
  <c r="Q49" i="1"/>
  <c r="S49" i="1"/>
  <c r="T49" i="1"/>
  <c r="R51" i="1"/>
  <c r="L51" i="1"/>
  <c r="I51" i="1" s="1"/>
  <c r="H51" i="1"/>
  <c r="G51" i="1"/>
  <c r="L47" i="1"/>
  <c r="L46" i="1" s="1"/>
  <c r="S13" i="1" l="1"/>
  <c r="T13" i="1"/>
  <c r="H23" i="1" l="1"/>
  <c r="G23" i="1"/>
  <c r="L23" i="1"/>
  <c r="I23" i="1" l="1"/>
  <c r="L30" i="1"/>
  <c r="L17" i="1" l="1"/>
  <c r="I17" i="1" s="1"/>
  <c r="L18" i="1"/>
  <c r="I18" i="1" s="1"/>
  <c r="H17" i="1"/>
  <c r="H18" i="1"/>
  <c r="G17" i="1"/>
  <c r="G18" i="1"/>
  <c r="J41" i="1" l="1"/>
  <c r="K41" i="1"/>
  <c r="J37" i="1"/>
  <c r="K37" i="1"/>
  <c r="M37" i="1"/>
  <c r="S28" i="1"/>
  <c r="T28" i="1"/>
  <c r="H47" i="1"/>
  <c r="H46" i="1" s="1"/>
  <c r="L26" i="1" l="1"/>
  <c r="G26" i="1"/>
  <c r="I26" i="1" s="1"/>
  <c r="H15" i="1"/>
  <c r="L15" i="1"/>
  <c r="I15" i="1" l="1"/>
  <c r="O47" i="1"/>
  <c r="O46" i="1" s="1"/>
  <c r="L14" i="1"/>
  <c r="A24" i="1"/>
  <c r="B24" i="1"/>
  <c r="C24" i="1"/>
  <c r="D24" i="1"/>
  <c r="A25" i="1"/>
  <c r="B25" i="1"/>
  <c r="C25" i="1"/>
  <c r="D25" i="1"/>
  <c r="G14" i="1" l="1"/>
  <c r="H25" i="1" l="1"/>
  <c r="L52" i="1" l="1"/>
  <c r="R25" i="1" l="1"/>
  <c r="L38" i="1"/>
  <c r="I38" i="1" s="1"/>
  <c r="H38" i="1"/>
  <c r="G38" i="1"/>
  <c r="H39" i="1"/>
  <c r="H37" i="1" l="1"/>
  <c r="N37" i="1"/>
  <c r="P37" i="1"/>
  <c r="Q37" i="1"/>
  <c r="L35" i="1" l="1"/>
  <c r="I35" i="1" s="1"/>
  <c r="H35" i="1"/>
  <c r="G35" i="1"/>
  <c r="G16" i="1"/>
  <c r="G22" i="1"/>
  <c r="G24" i="1"/>
  <c r="G25" i="1"/>
  <c r="R52" i="1" l="1"/>
  <c r="O52" i="1"/>
  <c r="G52" i="1"/>
  <c r="I52" i="1" l="1"/>
  <c r="R50" i="1"/>
  <c r="R49" i="1" s="1"/>
  <c r="O50" i="1"/>
  <c r="O49" i="1" s="1"/>
  <c r="L50" i="1"/>
  <c r="L49" i="1" s="1"/>
  <c r="H50" i="1"/>
  <c r="H49" i="1" s="1"/>
  <c r="G50" i="1"/>
  <c r="G49" i="1" s="1"/>
  <c r="R47" i="1"/>
  <c r="R46" i="1" s="1"/>
  <c r="G47" i="1"/>
  <c r="G46" i="1" s="1"/>
  <c r="S36" i="1"/>
  <c r="T36" i="1"/>
  <c r="J36" i="1"/>
  <c r="K36" i="1"/>
  <c r="M36" i="1"/>
  <c r="N36" i="1"/>
  <c r="P36" i="1"/>
  <c r="Q36" i="1"/>
  <c r="M41" i="1"/>
  <c r="N41" i="1"/>
  <c r="P41" i="1"/>
  <c r="Q41" i="1"/>
  <c r="S41" i="1"/>
  <c r="T41" i="1"/>
  <c r="N45" i="1" l="1"/>
  <c r="N53" i="1"/>
  <c r="I50" i="1"/>
  <c r="I49" i="1" s="1"/>
  <c r="I47" i="1"/>
  <c r="I46" i="1" s="1"/>
  <c r="G45" i="1"/>
  <c r="R42" i="1"/>
  <c r="R43" i="1"/>
  <c r="R44" i="1"/>
  <c r="O42" i="1"/>
  <c r="O43" i="1"/>
  <c r="O44" i="1"/>
  <c r="L42" i="1"/>
  <c r="L43" i="1"/>
  <c r="L44" i="1"/>
  <c r="H42" i="1"/>
  <c r="H43" i="1"/>
  <c r="H44" i="1"/>
  <c r="G42" i="1"/>
  <c r="G43" i="1"/>
  <c r="G44" i="1"/>
  <c r="R39" i="1"/>
  <c r="O39" i="1"/>
  <c r="L39" i="1"/>
  <c r="L37" i="1" s="1"/>
  <c r="G39" i="1"/>
  <c r="H41" i="1" l="1"/>
  <c r="G41" i="1"/>
  <c r="L41" i="1"/>
  <c r="H36" i="1"/>
  <c r="O37" i="1"/>
  <c r="O36" i="1" s="1"/>
  <c r="G37" i="1"/>
  <c r="G36" i="1" s="1"/>
  <c r="L36" i="1"/>
  <c r="R37" i="1"/>
  <c r="R36" i="1" s="1"/>
  <c r="I44" i="1"/>
  <c r="G48" i="1"/>
  <c r="I39" i="1"/>
  <c r="I37" i="1" s="1"/>
  <c r="I43" i="1"/>
  <c r="O41" i="1"/>
  <c r="I42" i="1"/>
  <c r="R41" i="1"/>
  <c r="G30" i="1"/>
  <c r="R30" i="1"/>
  <c r="R31" i="1"/>
  <c r="R32" i="1"/>
  <c r="R33" i="1"/>
  <c r="R34" i="1"/>
  <c r="R29" i="1"/>
  <c r="R28" i="1" s="1"/>
  <c r="O30" i="1"/>
  <c r="I30" i="1" s="1"/>
  <c r="O31" i="1"/>
  <c r="O32" i="1"/>
  <c r="O33" i="1"/>
  <c r="O34" i="1"/>
  <c r="O29" i="1"/>
  <c r="O28" i="1" s="1"/>
  <c r="L31" i="1"/>
  <c r="L32" i="1"/>
  <c r="L33" i="1"/>
  <c r="L34" i="1"/>
  <c r="L29" i="1"/>
  <c r="J27" i="1"/>
  <c r="K27" i="1"/>
  <c r="M27" i="1"/>
  <c r="N27" i="1"/>
  <c r="P27" i="1"/>
  <c r="Q27" i="1"/>
  <c r="H30" i="1"/>
  <c r="H31" i="1"/>
  <c r="H32" i="1"/>
  <c r="H33" i="1"/>
  <c r="H34" i="1"/>
  <c r="G31" i="1"/>
  <c r="G32" i="1"/>
  <c r="G33" i="1"/>
  <c r="G34" i="1"/>
  <c r="G29" i="1"/>
  <c r="R16" i="1"/>
  <c r="R19" i="1"/>
  <c r="R24" i="1"/>
  <c r="O16" i="1"/>
  <c r="O19" i="1"/>
  <c r="O22" i="1"/>
  <c r="P22" i="1" s="1"/>
  <c r="O24" i="1"/>
  <c r="O25" i="1"/>
  <c r="L16" i="1"/>
  <c r="L19" i="1"/>
  <c r="L22" i="1"/>
  <c r="L24" i="1"/>
  <c r="L25" i="1"/>
  <c r="H16" i="1"/>
  <c r="H22" i="1"/>
  <c r="H24" i="1"/>
  <c r="R14" i="1"/>
  <c r="O14" i="1"/>
  <c r="I14" i="1" s="1"/>
  <c r="I31" i="1" l="1"/>
  <c r="H28" i="1"/>
  <c r="G28" i="1"/>
  <c r="L28" i="1"/>
  <c r="L27" i="1" s="1"/>
  <c r="I32" i="1"/>
  <c r="I34" i="1"/>
  <c r="I33" i="1"/>
  <c r="R22" i="1"/>
  <c r="H12" i="1"/>
  <c r="G27" i="1"/>
  <c r="H27" i="1"/>
  <c r="I41" i="1"/>
  <c r="I22" i="1"/>
  <c r="I24" i="1"/>
  <c r="I19" i="1"/>
  <c r="I16" i="1"/>
  <c r="I36" i="1"/>
  <c r="O27" i="1"/>
  <c r="R27" i="1"/>
  <c r="I25" i="1"/>
  <c r="P12" i="1"/>
  <c r="P53" i="1"/>
  <c r="M12" i="1"/>
  <c r="M53" i="1"/>
  <c r="Q12" i="1"/>
  <c r="Q53" i="1"/>
  <c r="N12" i="1"/>
  <c r="K12" i="1"/>
  <c r="K53" i="1"/>
  <c r="I29" i="1"/>
  <c r="I28" i="1" l="1"/>
  <c r="I27" i="1"/>
  <c r="H53" i="1"/>
  <c r="R12" i="1"/>
  <c r="R53" i="1"/>
  <c r="O12" i="1"/>
  <c r="O53" i="1"/>
  <c r="S12" i="1" l="1"/>
  <c r="T12" i="1"/>
  <c r="P45" i="1" l="1"/>
  <c r="J48" i="1" l="1"/>
  <c r="J45" i="1" l="1"/>
  <c r="K45" i="1"/>
  <c r="K48" i="1" l="1"/>
  <c r="L45" i="1"/>
  <c r="O45" i="1" l="1"/>
  <c r="H45" i="1"/>
  <c r="R45" i="1" l="1"/>
  <c r="I45" i="1"/>
  <c r="N48" i="1" l="1"/>
  <c r="Q48" i="1"/>
  <c r="M48" i="1"/>
  <c r="P48" i="1"/>
  <c r="H48" i="1"/>
  <c r="L48" i="1"/>
  <c r="R48" i="1" l="1"/>
  <c r="O48" i="1"/>
  <c r="I48" i="1" l="1"/>
  <c r="C41" i="1" l="1"/>
  <c r="B41" i="1"/>
  <c r="G40" i="1" l="1"/>
  <c r="J40" i="1"/>
  <c r="K40" i="1"/>
  <c r="M40" i="1"/>
  <c r="P40" i="1" l="1"/>
  <c r="L40" i="1" l="1"/>
  <c r="Q40" i="1" l="1"/>
  <c r="R40" i="1" s="1"/>
  <c r="I40" i="1" l="1"/>
  <c r="N40" i="1"/>
  <c r="O40" i="1"/>
  <c r="H40" i="1" l="1"/>
  <c r="J12" i="1"/>
  <c r="J53" i="1" l="1"/>
  <c r="L53" i="1"/>
  <c r="L12" i="1"/>
  <c r="I53" i="1" l="1"/>
  <c r="G12" i="1"/>
  <c r="G53" i="1"/>
  <c r="I12" i="1" l="1"/>
</calcChain>
</file>

<file path=xl/sharedStrings.xml><?xml version="1.0" encoding="utf-8"?>
<sst xmlns="http://schemas.openxmlformats.org/spreadsheetml/2006/main" count="202" uniqueCount="121">
  <si>
    <t>Спеціальний фонд</t>
  </si>
  <si>
    <t>Загальний фонд</t>
  </si>
  <si>
    <t>усього</t>
  </si>
  <si>
    <t>у тому числі бюджет розвитку</t>
  </si>
  <si>
    <t>Код  Функціональної класифікації видатків та кредитування  бюджету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</si>
  <si>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</si>
  <si>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</si>
  <si>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Х</t>
  </si>
  <si>
    <t>0600000</t>
  </si>
  <si>
    <t>0610000</t>
  </si>
  <si>
    <t>0180</t>
  </si>
  <si>
    <t>(грн)</t>
  </si>
  <si>
    <t>Хотінська селищна рада</t>
  </si>
  <si>
    <t>0112113</t>
  </si>
  <si>
    <t>2113</t>
  </si>
  <si>
    <t>0721</t>
  </si>
  <si>
    <t>Відділ освіти Хотінської селищної ради</t>
  </si>
  <si>
    <t>3700000</t>
  </si>
  <si>
    <t>Фінансове управління  Хотінської селищної ради</t>
  </si>
  <si>
    <t xml:space="preserve">затверджено </t>
  </si>
  <si>
    <t>внесено змін</t>
  </si>
  <si>
    <t>затверджено з урахуванням змін</t>
  </si>
  <si>
    <t>0100000</t>
  </si>
  <si>
    <t>0110000</t>
  </si>
  <si>
    <t>Код Програмної класифікації видатків та кредитування місцевого бюджету</t>
  </si>
  <si>
    <t>Код 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</si>
  <si>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</si>
  <si>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Усього</t>
  </si>
  <si>
    <t>(код бюджету)</t>
  </si>
  <si>
    <t>Додаток 7</t>
  </si>
  <si>
    <t>Людмила РУДЕНКО</t>
  </si>
  <si>
    <t>Забезпечення діяльності інших закладів у сфері освіти</t>
  </si>
  <si>
    <t>0611010</t>
  </si>
  <si>
    <t>1010</t>
  </si>
  <si>
    <t>0910</t>
  </si>
  <si>
    <t>Надання дошкільної освіти</t>
  </si>
  <si>
    <t>0611021</t>
  </si>
  <si>
    <t>0921</t>
  </si>
  <si>
    <t>0611031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</si>
  <si>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</si>
  <si>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</si>
  <si>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</si>
  <si>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0611130</t>
  </si>
  <si>
    <t>1130</t>
  </si>
  <si>
    <t>0990</t>
  </si>
  <si>
    <t xml:space="preserve">Методичне забезпечення діяльності закладів освіти </t>
  </si>
  <si>
    <t>0611141</t>
  </si>
  <si>
    <t>3242</t>
  </si>
  <si>
    <t>1090</t>
  </si>
  <si>
    <t xml:space="preserve">ВКМСТ Хотінської селищної ради 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</si>
  <si>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</si>
  <si>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</si>
  <si>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</si>
  <si>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</si>
  <si>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</si>
  <si>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</si>
  <si>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</si>
  <si>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</si>
  <si>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</si>
  <si>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Організація благоустрою населених пунктів</t>
  </si>
  <si>
    <t>3160</t>
  </si>
  <si>
    <t>0113160</t>
  </si>
  <si>
    <t>0620</t>
  </si>
  <si>
    <t>6030</t>
  </si>
  <si>
    <t>0116030</t>
  </si>
  <si>
    <t>0113242</t>
  </si>
  <si>
    <t>Секретар ради</t>
  </si>
  <si>
    <t>Відділ ЖКГ Хотінської селищної ради</t>
  </si>
  <si>
    <t>1200000</t>
  </si>
  <si>
    <t>1014081</t>
  </si>
  <si>
    <t>4081</t>
  </si>
  <si>
    <t>0829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</si>
  <si>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</si>
  <si>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</si>
  <si>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1216030</t>
  </si>
  <si>
    <t>Програма фінансовї підтримки та розвитку КНП ХСР "ЦАЗПСМ смт Хотінь"</t>
  </si>
  <si>
    <t>Первинна медична допомога населенню, що надається амбулаторно-поліклінічними закладами (відділеннями)</t>
  </si>
  <si>
    <t>1141</t>
  </si>
  <si>
    <t>0900000</t>
  </si>
  <si>
    <t>Служба у справах дітей Хотінської с/р</t>
  </si>
  <si>
    <t>0910000</t>
  </si>
  <si>
    <t>0913242</t>
  </si>
  <si>
    <t>1210000</t>
  </si>
  <si>
    <t>3710000</t>
  </si>
  <si>
    <t>3719770</t>
  </si>
  <si>
    <t>9770</t>
  </si>
  <si>
    <t>Інші субвенції з місцевого бюджету</t>
  </si>
  <si>
    <t>Субвенція з місцевого бюджету державному бюджету на виконання програм соціаль-економічного розвитку регіанів</t>
  </si>
  <si>
    <t>1210</t>
  </si>
  <si>
    <t>0913140</t>
  </si>
  <si>
    <t>3140</t>
  </si>
  <si>
    <t>1040</t>
  </si>
  <si>
    <t>Оздоровлення та відпочинок дітей(крімзаходів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</si>
  <si>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</si>
  <si>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</si>
  <si>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</si>
  <si>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</si>
  <si>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</si>
  <si>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Організація та проведення громадських робіт</t>
  </si>
  <si>
    <t xml:space="preserve">Членські внески до асоціацій органів місцевого самоврядування </t>
  </si>
  <si>
    <t xml:space="preserve">до рішення 61 сесії дев'ятого скликання    від  22 січня 2026 року" Про внесення змін до рішення Хотінської селищної ради від 19.12.2025 "Про    бюджет Хотінської селищної   територіальної громади на 2026рік" (пункт5) </t>
  </si>
  <si>
    <t>"Розподіл витрат  бюджету Хотінської селищної територіальної громади на реалізацію місцевих/регіональних програм у  2026році"</t>
  </si>
  <si>
    <t>Зміни до додатку 7 до рішення Хотінської селищної ради "Про    бюджет Хотінської селищної  територіальної громади на 2026рік"</t>
  </si>
  <si>
    <t>Програма соціального захисту населення Хотінської селищної ради на 2026</t>
  </si>
  <si>
    <t>Рішення 37 сесії 9 скликання   від 20.12.2023</t>
  </si>
  <si>
    <t>Комплексна програма "Освіта Хотінськї селищної територіального громади у 2024 -2026 роках</t>
  </si>
  <si>
    <t>Програма соціальної підтримки сімей з дітьми на 2026 рік</t>
  </si>
  <si>
    <t>Рішення 61сесії 9 скликання   від 22.01.2025</t>
  </si>
  <si>
    <t>Програма соціально-економічного розвитку на 2026</t>
  </si>
  <si>
    <t>Рішення 59 сесії 9 скликання   від 19.12.2025</t>
  </si>
  <si>
    <t>0133</t>
  </si>
  <si>
    <t>Резервний фонд з місцевого бюджету</t>
  </si>
  <si>
    <t>Забезпечення діяльності інших закладів в галузі культури і мистецтва</t>
  </si>
  <si>
    <t>Програми підтримки ДФТГ смт. Хотінь № 1  на 2026</t>
  </si>
  <si>
    <t>Рішення 61 сесії 9 скликання   від 22.01.2026</t>
  </si>
  <si>
    <t>Програма підтримки сил безпекиі оборони, військових частин ЗСУ, ПСУта інших військових формувань на 2026 рік</t>
  </si>
  <si>
    <t>Інші заходи та  заклади у сфері соціального захисту і соціального забезпечення</t>
  </si>
  <si>
    <t>0113193</t>
  </si>
  <si>
    <t>Програма соціального підтримки ветеранів війні і членів їх сімей на 2026</t>
  </si>
  <si>
    <t xml:space="preserve">Підтримка ВПО на території Хотінської селищної ради на 2026 рік </t>
  </si>
  <si>
    <t xml:space="preserve"> Інші заходи та заклади у сфері соціального захисту і соціального забезпечення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</si>
</sst>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3" fillId="0" borderId="0"/>
    <xf numFmtId="0" fontId="2" fillId="0" borderId="0"/>
    <xf numFmtId="0" fontId="26" fillId="0" borderId="0"/>
    <xf numFmtId="0" fontId="1" fillId="0" borderId="0"/>
  </cellStyleXfs>
  <cellXfs count="112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2" fontId="7" fillId="2" borderId="1" xfId="0" applyNumberFormat="1" applyFont="1" applyFill="1" applyBorder="1"/>
    <xf numFmtId="2" fontId="7" fillId="2" borderId="0" xfId="0" applyNumberFormat="1" applyFont="1" applyFill="1"/>
    <xf numFmtId="0" fontId="4" fillId="2" borderId="0" xfId="0" applyFont="1" applyFill="1"/>
    <xf numFmtId="0" fontId="8" fillId="2" borderId="7" xfId="0" applyFont="1" applyFill="1" applyBorder="1"/>
    <xf numFmtId="0" fontId="8" fillId="2" borderId="0" xfId="0" applyFont="1" applyFill="1"/>
    <xf numFmtId="0" fontId="0" fillId="2" borderId="0" xfId="0" applyFill="1" applyAlignment="1">
      <alignment horizontal="left" indent="1"/>
    </xf>
    <xf numFmtId="0" fontId="3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14" fillId="2" borderId="0" xfId="0" applyFont="1" applyFill="1"/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left" wrapText="1"/>
    </xf>
    <xf numFmtId="2" fontId="13" fillId="2" borderId="0" xfId="0" applyNumberFormat="1" applyFont="1" applyFill="1"/>
    <xf numFmtId="2" fontId="0" fillId="2" borderId="0" xfId="0" applyNumberFormat="1" applyFill="1"/>
    <xf numFmtId="0" fontId="9" fillId="2" borderId="1" xfId="0" applyFont="1" applyFill="1" applyBorder="1" applyAlignment="1">
      <alignment horizont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49" fontId="17" fillId="2" borderId="14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5" fillId="0" borderId="1" xfId="0" applyFont="1" applyBorder="1"/>
    <xf numFmtId="2" fontId="7" fillId="0" borderId="1" xfId="0" applyNumberFormat="1" applyFont="1" applyBorder="1"/>
    <xf numFmtId="0" fontId="10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/>
    <xf numFmtId="2" fontId="16" fillId="0" borderId="9" xfId="0" applyNumberFormat="1" applyFont="1" applyBorder="1"/>
    <xf numFmtId="2" fontId="16" fillId="0" borderId="0" xfId="0" applyNumberFormat="1" applyFont="1"/>
    <xf numFmtId="2" fontId="6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10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17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2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2" fontId="16" fillId="0" borderId="1" xfId="0" applyNumberFormat="1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/>
    <xf numFmtId="2" fontId="7" fillId="0" borderId="1" xfId="0" applyNumberFormat="1" applyFont="1" applyFill="1" applyBorder="1"/>
    <xf numFmtId="2" fontId="5" fillId="0" borderId="11" xfId="0" applyNumberFormat="1" applyFont="1" applyFill="1" applyBorder="1"/>
    <xf numFmtId="49" fontId="21" fillId="0" borderId="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25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49" fontId="17" fillId="0" borderId="14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49" fontId="5" fillId="0" borderId="2" xfId="0" quotePrefix="1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wrapText="1"/>
    </xf>
    <xf numFmtId="0" fontId="19" fillId="2" borderId="12" xfId="0" applyFont="1" applyFill="1" applyBorder="1" applyAlignment="1">
      <alignment horizontal="center" wrapText="1"/>
    </xf>
    <xf numFmtId="0" fontId="20" fillId="2" borderId="1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Обычный 4" xfId="3"/>
  </cellStyles>
  <dxfs count="0"/>
  <tableStyles count="0" defaultTableStyle="TableStyleMedium2" defaultPivotStyle="PivotStyleMedium9"/>
  <colors>
    <mruColors>
      <color rgb="FFFFCCFF"/>
      <color rgb="FF33CCCC"/>
      <color rgb="FF00CCFF"/>
      <color rgb="FFFFFF99"/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6;&#1072;&#1090;&#1086;&#1082;%20&#8470;3(&#1074;&#1080;&#1076;&#1072;&#1090;&#1082;&#1080;)%20&#1074;&#1110;&#1076;%2031.10.2024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/&#1041;&#1102;&#1076;&#1078;&#1077;&#1090;%202024/&#1057;&#1077;&#1089;&#1110;&#1111;%202024/&#1076;&#1086;&#1076;&#1072;&#1090;&#1082;&#1080;%20&#1076;&#1086;%20&#1089;&#1077;&#1089;&#1110;&#1111;/&#1074;&#1080;&#1076;&#1072;&#1090;&#1082;&#1080;%20&#1076;&#1086;&#1076;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"/>
      <sheetName val="сп"/>
      <sheetName val="Лист1"/>
    </sheetNames>
    <sheetDataSet>
      <sheetData sheetId="0">
        <row r="23">
          <cell r="A23" t="str">
            <v>0118110</v>
          </cell>
          <cell r="B23" t="str">
            <v>8110</v>
          </cell>
          <cell r="C23" t="str">
            <v>0320</v>
          </cell>
          <cell r="D23" t="str">
            <v>Заходи із запобігання та ліквідації надзвичайних ситуацій та наслідків стихійного лиха</v>
          </cell>
        </row>
        <row r="26">
          <cell r="A26" t="str">
            <v>0118240</v>
          </cell>
          <cell r="B26" t="str">
            <v>8240</v>
          </cell>
          <cell r="C26" t="str">
            <v>0380</v>
          </cell>
          <cell r="D26" t="str">
            <v>Заходи та роботи з територіальної оборони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"/>
      <sheetName val="сп"/>
      <sheetName val="Лист1"/>
    </sheetNames>
    <sheetDataSet>
      <sheetData sheetId="0"/>
      <sheetData sheetId="1">
        <row r="39">
          <cell r="B39" t="str">
            <v>1200</v>
          </cell>
          <cell r="C39" t="str">
            <v>0990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3"/>
  <sheetViews>
    <sheetView showZeros="0" tabSelected="1" zoomScale="80" zoomScaleNormal="80" workbookViewId="0">
      <pane ySplit="10" topLeftCell="A20" activePane="bottomLeft" state="frozen"/>
      <selection activeCell="B1" sqref="B1"/>
      <selection pane="bottomLeft" activeCell="H13" sqref="H13"/>
    </sheetView>
  </sheetViews>
  <sheetFormatPr defaultColWidth="9.140625" defaultRowHeight="15" x14ac:dyDescent="0.25"/>
  <cols>
    <col min="1" max="1" width="10.5703125" style="1" customWidth="1"/>
    <col min="2" max="2" width="6.42578125" style="1" customWidth="1"/>
    <col min="3" max="3" width="6.140625" style="1" customWidth="1"/>
    <col min="4" max="4" width="35.5703125" style="1" customWidth="1"/>
    <col min="5" max="5" width="21.85546875" style="1" customWidth="1"/>
    <col min="6" max="6" width="12.5703125" style="1" customWidth="1"/>
    <col min="7" max="7" width="14.42578125" style="1" customWidth="1"/>
    <col min="8" max="8" width="12.140625" style="1" customWidth="1"/>
    <col min="9" max="9" width="14.140625" style="1" customWidth="1"/>
    <col min="10" max="11" width="12.28515625" style="1" customWidth="1"/>
    <col min="12" max="12" width="12.140625" style="1" customWidth="1"/>
    <col min="13" max="13" width="12.42578125" style="1" customWidth="1"/>
    <col min="14" max="14" width="13.7109375" style="1" customWidth="1"/>
    <col min="15" max="15" width="11.5703125" style="1" customWidth="1"/>
    <col min="16" max="16" width="11.85546875" style="1" customWidth="1"/>
    <col min="17" max="17" width="11.5703125" style="1" customWidth="1"/>
    <col min="18" max="18" width="11.85546875" style="1" customWidth="1"/>
    <col min="19" max="20" width="9.140625" style="1" hidden="1" customWidth="1"/>
    <col min="21" max="16384" width="9.140625" style="1"/>
  </cols>
  <sheetData>
    <row r="1" spans="1:20" x14ac:dyDescent="0.25">
      <c r="G1" s="1" t="s">
        <v>29</v>
      </c>
    </row>
    <row r="2" spans="1:20" ht="18.75" customHeight="1" x14ac:dyDescent="0.25">
      <c r="G2" s="92" t="s">
        <v>100</v>
      </c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20" x14ac:dyDescent="0.25"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</row>
    <row r="4" spans="1:20" ht="21.75" customHeight="1" x14ac:dyDescent="0.25">
      <c r="B4" s="1" t="s">
        <v>102</v>
      </c>
    </row>
    <row r="5" spans="1:20" ht="15" customHeight="1" x14ac:dyDescent="0.3">
      <c r="B5" s="5" t="s">
        <v>101</v>
      </c>
    </row>
    <row r="6" spans="1:20" ht="12" customHeight="1" x14ac:dyDescent="0.3">
      <c r="A6" s="6">
        <v>1850700000</v>
      </c>
      <c r="B6" s="5"/>
    </row>
    <row r="7" spans="1:20" x14ac:dyDescent="0.25">
      <c r="A7" s="7" t="s">
        <v>28</v>
      </c>
      <c r="R7" s="8" t="s">
        <v>11</v>
      </c>
    </row>
    <row r="8" spans="1:20" ht="21" customHeight="1" x14ac:dyDescent="0.25">
      <c r="A8" s="86" t="s">
        <v>24</v>
      </c>
      <c r="B8" s="86" t="s">
        <v>25</v>
      </c>
      <c r="C8" s="86" t="s">
        <v>4</v>
      </c>
      <c r="D8" s="109" t="s">
        <v>26</v>
      </c>
      <c r="E8" s="89" t="s">
        <v>5</v>
      </c>
      <c r="F8" s="98" t="s">
        <v>6</v>
      </c>
      <c r="G8" s="101" t="s">
        <v>27</v>
      </c>
      <c r="H8" s="102"/>
      <c r="I8" s="103"/>
      <c r="J8" s="107" t="s">
        <v>1</v>
      </c>
      <c r="K8" s="102"/>
      <c r="L8" s="103"/>
      <c r="M8" s="94" t="s">
        <v>0</v>
      </c>
      <c r="N8" s="94"/>
      <c r="O8" s="94"/>
      <c r="P8" s="94"/>
      <c r="Q8" s="94"/>
      <c r="R8" s="94"/>
    </row>
    <row r="9" spans="1:20" ht="28.5" customHeight="1" x14ac:dyDescent="0.25">
      <c r="A9" s="87"/>
      <c r="B9" s="87"/>
      <c r="C9" s="87"/>
      <c r="D9" s="110"/>
      <c r="E9" s="90"/>
      <c r="F9" s="99"/>
      <c r="G9" s="104"/>
      <c r="H9" s="105"/>
      <c r="I9" s="106"/>
      <c r="J9" s="108"/>
      <c r="K9" s="105"/>
      <c r="L9" s="106"/>
      <c r="M9" s="95" t="s">
        <v>2</v>
      </c>
      <c r="N9" s="96"/>
      <c r="O9" s="97"/>
      <c r="P9" s="95" t="s">
        <v>3</v>
      </c>
      <c r="Q9" s="96"/>
      <c r="R9" s="97"/>
    </row>
    <row r="10" spans="1:20" ht="45" customHeight="1" x14ac:dyDescent="0.25">
      <c r="A10" s="88"/>
      <c r="B10" s="88"/>
      <c r="C10" s="88"/>
      <c r="D10" s="111"/>
      <c r="E10" s="91"/>
      <c r="F10" s="100"/>
      <c r="G10" s="18" t="s">
        <v>19</v>
      </c>
      <c r="H10" s="18" t="s">
        <v>20</v>
      </c>
      <c r="I10" s="18" t="s">
        <v>21</v>
      </c>
      <c r="J10" s="18" t="s">
        <v>19</v>
      </c>
      <c r="K10" s="18" t="s">
        <v>20</v>
      </c>
      <c r="L10" s="18" t="s">
        <v>21</v>
      </c>
      <c r="M10" s="18" t="s">
        <v>19</v>
      </c>
      <c r="N10" s="18" t="s">
        <v>20</v>
      </c>
      <c r="O10" s="18" t="s">
        <v>21</v>
      </c>
      <c r="P10" s="18" t="s">
        <v>19</v>
      </c>
      <c r="Q10" s="18" t="s">
        <v>20</v>
      </c>
      <c r="R10" s="18" t="s">
        <v>21</v>
      </c>
    </row>
    <row r="11" spans="1:20" x14ac:dyDescent="0.25">
      <c r="A11" s="9">
        <v>1</v>
      </c>
      <c r="B11" s="9">
        <v>2</v>
      </c>
      <c r="C11" s="9">
        <v>3</v>
      </c>
      <c r="D11" s="9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>
        <v>18</v>
      </c>
    </row>
    <row r="12" spans="1:20" ht="21" customHeight="1" x14ac:dyDescent="0.25">
      <c r="A12" s="19" t="s">
        <v>22</v>
      </c>
      <c r="B12" s="19"/>
      <c r="C12" s="27"/>
      <c r="D12" s="28" t="s">
        <v>12</v>
      </c>
      <c r="E12" s="29"/>
      <c r="F12" s="29"/>
      <c r="G12" s="30">
        <f>G13</f>
        <v>6275790</v>
      </c>
      <c r="H12" s="30">
        <f t="shared" ref="H12:T12" si="0">H13</f>
        <v>20119020</v>
      </c>
      <c r="I12" s="30">
        <f t="shared" si="0"/>
        <v>27194810</v>
      </c>
      <c r="J12" s="30">
        <f t="shared" si="0"/>
        <v>6275790</v>
      </c>
      <c r="K12" s="30">
        <f t="shared" si="0"/>
        <v>19419020</v>
      </c>
      <c r="L12" s="30">
        <f t="shared" si="0"/>
        <v>25694810</v>
      </c>
      <c r="M12" s="30">
        <f t="shared" si="0"/>
        <v>0</v>
      </c>
      <c r="N12" s="30">
        <f t="shared" si="0"/>
        <v>0</v>
      </c>
      <c r="O12" s="30">
        <f t="shared" si="0"/>
        <v>0</v>
      </c>
      <c r="P12" s="30">
        <f t="shared" si="0"/>
        <v>0</v>
      </c>
      <c r="Q12" s="30">
        <f t="shared" si="0"/>
        <v>0</v>
      </c>
      <c r="R12" s="30">
        <f t="shared" si="0"/>
        <v>1500000</v>
      </c>
      <c r="S12" s="3" t="e">
        <f t="shared" si="0"/>
        <v>#REF!</v>
      </c>
      <c r="T12" s="3" t="e">
        <f t="shared" si="0"/>
        <v>#REF!</v>
      </c>
    </row>
    <row r="13" spans="1:20" ht="42" customHeight="1" x14ac:dyDescent="0.25">
      <c r="A13" s="19" t="s">
        <v>23</v>
      </c>
      <c r="B13" s="19"/>
      <c r="C13" s="27"/>
      <c r="D13" s="28" t="s">
        <v>12</v>
      </c>
      <c r="E13" s="29"/>
      <c r="F13" s="29"/>
      <c r="G13" s="30">
        <f>G14+G15+G16+G17+G18+G19+G20+G21+G22+G23+G24+G25+G26</f>
        <v>6275790</v>
      </c>
      <c r="H13" s="30">
        <f t="shared" ref="H13:M13" si="1">H14+H15+H16+H17+H18+H19+H20+H21+H22+H23+H24+H25+H26</f>
        <v>20119020</v>
      </c>
      <c r="I13" s="30">
        <f t="shared" si="1"/>
        <v>27194810</v>
      </c>
      <c r="J13" s="30">
        <f t="shared" si="1"/>
        <v>6275790</v>
      </c>
      <c r="K13" s="30">
        <f t="shared" si="1"/>
        <v>19419020</v>
      </c>
      <c r="L13" s="30">
        <f t="shared" si="1"/>
        <v>25694810</v>
      </c>
      <c r="M13" s="30">
        <f t="shared" si="1"/>
        <v>0</v>
      </c>
      <c r="N13" s="30">
        <f t="shared" ref="H13:Q13" si="2">N14+N15+N16+N17+N18+N19+N20+N21+N22+N23</f>
        <v>0</v>
      </c>
      <c r="O13" s="30">
        <f t="shared" si="2"/>
        <v>0</v>
      </c>
      <c r="P13" s="30">
        <f t="shared" si="2"/>
        <v>0</v>
      </c>
      <c r="Q13" s="30">
        <f t="shared" si="2"/>
        <v>0</v>
      </c>
      <c r="R13" s="30">
        <f t="shared" ref="H13:R13" si="3">R14+R15+R16+R18+R19+R20+R21+R22+R23+R24+R25+R26</f>
        <v>1500000</v>
      </c>
      <c r="S13" s="30" t="e">
        <f>#REF!+S14+#REF!+S15+S16+#REF!+S17+S18+S22+S24+#REF!+#REF!+S25+S26+#REF!+S23+#REF!+S19</f>
        <v>#REF!</v>
      </c>
      <c r="T13" s="30" t="e">
        <f>#REF!+T14+#REF!+T15+T16+#REF!+T17+T18+T22+T24+#REF!+#REF!+T25+T26+#REF!+T23+#REF!+T19</f>
        <v>#REF!</v>
      </c>
    </row>
    <row r="14" spans="1:20" ht="60.75" customHeight="1" x14ac:dyDescent="0.25">
      <c r="A14" s="31" t="s">
        <v>13</v>
      </c>
      <c r="B14" s="39" t="s">
        <v>14</v>
      </c>
      <c r="C14" s="39" t="s">
        <v>15</v>
      </c>
      <c r="D14" s="40" t="s">
        <v>76</v>
      </c>
      <c r="E14" s="40" t="s">
        <v>75</v>
      </c>
      <c r="F14" s="41" t="s">
        <v>109</v>
      </c>
      <c r="G14" s="42">
        <f>J14+M14</f>
        <v>2937400</v>
      </c>
      <c r="H14" s="42">
        <f>K14</f>
        <v>0</v>
      </c>
      <c r="I14" s="42">
        <f>L14+O14</f>
        <v>2937400</v>
      </c>
      <c r="J14" s="42">
        <v>2937400</v>
      </c>
      <c r="K14" s="42"/>
      <c r="L14" s="42">
        <f>J14+K14</f>
        <v>2937400</v>
      </c>
      <c r="M14" s="42"/>
      <c r="N14" s="42"/>
      <c r="O14" s="42">
        <f>N14+M14</f>
        <v>0</v>
      </c>
      <c r="P14" s="42"/>
      <c r="Q14" s="32"/>
      <c r="R14" s="33">
        <f>Q14+P14</f>
        <v>0</v>
      </c>
    </row>
    <row r="15" spans="1:20" ht="78.75" customHeight="1" x14ac:dyDescent="0.25">
      <c r="A15" s="76" t="s">
        <v>93</v>
      </c>
      <c r="B15" s="43">
        <v>3121</v>
      </c>
      <c r="C15" s="44" t="s">
        <v>91</v>
      </c>
      <c r="D15" s="45" t="s">
        <v>94</v>
      </c>
      <c r="E15" s="40" t="s">
        <v>108</v>
      </c>
      <c r="F15" s="41" t="s">
        <v>109</v>
      </c>
      <c r="G15" s="42">
        <f t="shared" ref="G15:G25" si="4">J15+M15</f>
        <v>2878819</v>
      </c>
      <c r="H15" s="42">
        <f>K15</f>
        <v>1719000</v>
      </c>
      <c r="I15" s="42">
        <f t="shared" ref="I15:I25" si="5">L15+O15</f>
        <v>4597819</v>
      </c>
      <c r="J15" s="42">
        <v>2878819</v>
      </c>
      <c r="K15" s="42">
        <v>1719000</v>
      </c>
      <c r="L15" s="42">
        <f t="shared" ref="L15:L25" si="6">J15+K15</f>
        <v>4597819</v>
      </c>
      <c r="M15" s="42"/>
      <c r="N15" s="42"/>
      <c r="O15" s="42"/>
      <c r="P15" s="42"/>
      <c r="Q15" s="32"/>
      <c r="R15" s="30"/>
    </row>
    <row r="16" spans="1:20" ht="105" customHeight="1" x14ac:dyDescent="0.25">
      <c r="A16" s="39" t="s">
        <v>61</v>
      </c>
      <c r="B16" s="39" t="s">
        <v>60</v>
      </c>
      <c r="C16" s="39" t="s">
        <v>33</v>
      </c>
      <c r="D16" s="40" t="s">
        <v>58</v>
      </c>
      <c r="E16" s="40" t="s">
        <v>103</v>
      </c>
      <c r="F16" s="41" t="s">
        <v>109</v>
      </c>
      <c r="G16" s="42">
        <f t="shared" si="4"/>
        <v>0</v>
      </c>
      <c r="H16" s="42">
        <f t="shared" ref="H16:H24" si="7">K16+N16</f>
        <v>200000</v>
      </c>
      <c r="I16" s="42">
        <f t="shared" si="5"/>
        <v>200000</v>
      </c>
      <c r="J16" s="42"/>
      <c r="K16" s="42">
        <v>200000</v>
      </c>
      <c r="L16" s="42">
        <f t="shared" si="6"/>
        <v>200000</v>
      </c>
      <c r="M16" s="42"/>
      <c r="N16" s="42"/>
      <c r="O16" s="42">
        <f t="shared" ref="O16:O26" si="8">N16+M16</f>
        <v>0</v>
      </c>
      <c r="P16" s="42"/>
      <c r="Q16" s="32"/>
      <c r="R16" s="30">
        <f t="shared" ref="R16:R26" si="9">Q16+P16</f>
        <v>0</v>
      </c>
    </row>
    <row r="17" spans="1:21" ht="82.5" customHeight="1" x14ac:dyDescent="0.25">
      <c r="A17" s="47" t="s">
        <v>117</v>
      </c>
      <c r="B17" s="39">
        <v>3193</v>
      </c>
      <c r="C17" s="39">
        <v>1030</v>
      </c>
      <c r="D17" s="40" t="s">
        <v>97</v>
      </c>
      <c r="E17" s="40" t="s">
        <v>103</v>
      </c>
      <c r="F17" s="41" t="s">
        <v>109</v>
      </c>
      <c r="G17" s="42">
        <f t="shared" si="4"/>
        <v>39650</v>
      </c>
      <c r="H17" s="42">
        <f t="shared" si="7"/>
        <v>400320</v>
      </c>
      <c r="I17" s="42">
        <f t="shared" si="5"/>
        <v>439970</v>
      </c>
      <c r="J17" s="42">
        <v>39650</v>
      </c>
      <c r="K17" s="42">
        <v>400320</v>
      </c>
      <c r="L17" s="42">
        <f t="shared" si="6"/>
        <v>439970</v>
      </c>
      <c r="M17" s="42"/>
      <c r="N17" s="42"/>
      <c r="O17" s="42"/>
      <c r="P17" s="42"/>
      <c r="Q17" s="32"/>
      <c r="R17" s="30"/>
    </row>
    <row r="18" spans="1:21" ht="82.5" customHeight="1" x14ac:dyDescent="0.25">
      <c r="A18" s="39">
        <v>113210</v>
      </c>
      <c r="B18" s="39">
        <v>3210</v>
      </c>
      <c r="C18" s="39">
        <v>1050</v>
      </c>
      <c r="D18" s="40" t="s">
        <v>98</v>
      </c>
      <c r="E18" s="40" t="s">
        <v>108</v>
      </c>
      <c r="F18" s="41" t="s">
        <v>109</v>
      </c>
      <c r="G18" s="42">
        <f t="shared" si="4"/>
        <v>0</v>
      </c>
      <c r="H18" s="42">
        <f t="shared" si="7"/>
        <v>26700</v>
      </c>
      <c r="I18" s="42">
        <f t="shared" si="5"/>
        <v>26700</v>
      </c>
      <c r="J18" s="42"/>
      <c r="K18" s="42">
        <v>26700</v>
      </c>
      <c r="L18" s="42">
        <f t="shared" si="6"/>
        <v>26700</v>
      </c>
      <c r="M18" s="42"/>
      <c r="N18" s="42"/>
      <c r="O18" s="42"/>
      <c r="P18" s="42"/>
      <c r="Q18" s="32"/>
      <c r="R18" s="30"/>
    </row>
    <row r="19" spans="1:21" ht="66" customHeight="1" x14ac:dyDescent="0.25">
      <c r="A19" s="39" t="s">
        <v>65</v>
      </c>
      <c r="B19" s="39" t="s">
        <v>47</v>
      </c>
      <c r="C19" s="39" t="s">
        <v>48</v>
      </c>
      <c r="D19" s="40" t="s">
        <v>116</v>
      </c>
      <c r="E19" s="40" t="s">
        <v>103</v>
      </c>
      <c r="F19" s="41" t="s">
        <v>109</v>
      </c>
      <c r="G19" s="42">
        <f t="shared" si="4"/>
        <v>390600</v>
      </c>
      <c r="H19" s="42">
        <f>K19</f>
        <v>6368000</v>
      </c>
      <c r="I19" s="42">
        <f t="shared" si="5"/>
        <v>6758600</v>
      </c>
      <c r="J19" s="42">
        <v>390600</v>
      </c>
      <c r="K19" s="42">
        <v>6368000</v>
      </c>
      <c r="L19" s="42">
        <f t="shared" si="6"/>
        <v>6758600</v>
      </c>
      <c r="M19" s="42"/>
      <c r="N19" s="42"/>
      <c r="O19" s="42">
        <f t="shared" si="8"/>
        <v>0</v>
      </c>
      <c r="P19" s="42"/>
      <c r="Q19" s="32"/>
      <c r="R19" s="30">
        <f t="shared" si="9"/>
        <v>0</v>
      </c>
    </row>
    <row r="20" spans="1:21" s="38" customFormat="1" ht="66" customHeight="1" x14ac:dyDescent="0.25">
      <c r="A20" s="20" t="s">
        <v>65</v>
      </c>
      <c r="B20" s="39" t="s">
        <v>47</v>
      </c>
      <c r="C20" s="39" t="s">
        <v>48</v>
      </c>
      <c r="D20" s="40" t="s">
        <v>116</v>
      </c>
      <c r="E20" s="40" t="s">
        <v>118</v>
      </c>
      <c r="F20" s="41" t="s">
        <v>114</v>
      </c>
      <c r="G20" s="42">
        <f>J20</f>
        <v>0</v>
      </c>
      <c r="H20" s="42">
        <f>K20</f>
        <v>7755000</v>
      </c>
      <c r="I20" s="42">
        <f>L20</f>
        <v>7755000</v>
      </c>
      <c r="J20" s="42"/>
      <c r="K20" s="42">
        <v>7755000</v>
      </c>
      <c r="L20" s="42">
        <f>J20+K20</f>
        <v>7755000</v>
      </c>
      <c r="M20" s="42"/>
      <c r="N20" s="42"/>
      <c r="O20" s="42"/>
      <c r="P20" s="42"/>
      <c r="Q20" s="32"/>
      <c r="R20" s="30"/>
    </row>
    <row r="21" spans="1:21" s="38" customFormat="1" ht="66" customHeight="1" x14ac:dyDescent="0.25">
      <c r="A21" s="20" t="s">
        <v>65</v>
      </c>
      <c r="B21" s="39" t="s">
        <v>47</v>
      </c>
      <c r="C21" s="39" t="s">
        <v>48</v>
      </c>
      <c r="D21" s="40" t="s">
        <v>116</v>
      </c>
      <c r="E21" s="40" t="s">
        <v>119</v>
      </c>
      <c r="F21" s="41" t="s">
        <v>114</v>
      </c>
      <c r="G21" s="42">
        <f>J21</f>
        <v>0</v>
      </c>
      <c r="H21" s="42">
        <f>K21</f>
        <v>100000</v>
      </c>
      <c r="I21" s="42">
        <f>L21</f>
        <v>100000</v>
      </c>
      <c r="J21" s="42"/>
      <c r="K21" s="42">
        <v>100000</v>
      </c>
      <c r="L21" s="42">
        <f>J21+K21</f>
        <v>100000</v>
      </c>
      <c r="M21" s="42"/>
      <c r="N21" s="42"/>
      <c r="O21" s="42"/>
      <c r="P21" s="42"/>
      <c r="Q21" s="32"/>
      <c r="R21" s="30"/>
    </row>
    <row r="22" spans="1:21" ht="54.75" customHeight="1" x14ac:dyDescent="0.25">
      <c r="A22" s="20" t="s">
        <v>64</v>
      </c>
      <c r="B22" s="39" t="s">
        <v>63</v>
      </c>
      <c r="C22" s="39" t="s">
        <v>62</v>
      </c>
      <c r="D22" s="40" t="s">
        <v>59</v>
      </c>
      <c r="E22" s="40" t="s">
        <v>108</v>
      </c>
      <c r="F22" s="41" t="s">
        <v>109</v>
      </c>
      <c r="G22" s="42">
        <f t="shared" si="4"/>
        <v>8000</v>
      </c>
      <c r="H22" s="42">
        <f t="shared" si="7"/>
        <v>0</v>
      </c>
      <c r="I22" s="42">
        <f t="shared" si="5"/>
        <v>8000</v>
      </c>
      <c r="J22" s="42">
        <v>8000</v>
      </c>
      <c r="K22" s="42"/>
      <c r="L22" s="42">
        <f t="shared" si="6"/>
        <v>8000</v>
      </c>
      <c r="M22" s="42"/>
      <c r="N22" s="46"/>
      <c r="O22" s="46">
        <f t="shared" si="8"/>
        <v>0</v>
      </c>
      <c r="P22" s="46">
        <f>O22</f>
        <v>0</v>
      </c>
      <c r="Q22" s="37"/>
      <c r="R22" s="34">
        <f t="shared" si="9"/>
        <v>0</v>
      </c>
    </row>
    <row r="23" spans="1:21" ht="54.75" customHeight="1" x14ac:dyDescent="0.25">
      <c r="A23" s="20">
        <v>117680</v>
      </c>
      <c r="B23" s="39">
        <v>7680</v>
      </c>
      <c r="C23" s="39">
        <v>490</v>
      </c>
      <c r="D23" s="40" t="s">
        <v>99</v>
      </c>
      <c r="E23" s="40" t="s">
        <v>108</v>
      </c>
      <c r="F23" s="41" t="s">
        <v>109</v>
      </c>
      <c r="G23" s="42">
        <f t="shared" si="4"/>
        <v>16321</v>
      </c>
      <c r="H23" s="42">
        <f t="shared" si="7"/>
        <v>0</v>
      </c>
      <c r="I23" s="42">
        <f t="shared" si="5"/>
        <v>16321</v>
      </c>
      <c r="J23" s="42">
        <v>16321</v>
      </c>
      <c r="K23" s="42"/>
      <c r="L23" s="42">
        <f t="shared" si="6"/>
        <v>16321</v>
      </c>
      <c r="M23" s="42"/>
      <c r="N23" s="42"/>
      <c r="O23" s="42"/>
      <c r="P23" s="42"/>
      <c r="Q23" s="32"/>
      <c r="R23" s="30"/>
    </row>
    <row r="24" spans="1:21" ht="49.5" customHeight="1" x14ac:dyDescent="0.25">
      <c r="A24" s="26" t="str">
        <f>[1]заг!A23</f>
        <v>0118110</v>
      </c>
      <c r="B24" s="47" t="str">
        <f>[1]заг!B23</f>
        <v>8110</v>
      </c>
      <c r="C24" s="47" t="str">
        <f>[1]заг!C23</f>
        <v>0320</v>
      </c>
      <c r="D24" s="48" t="str">
        <f>[1]заг!D23</f>
        <v>Заходи із запобігання та ліквідації надзвичайних ситуацій та наслідків стихійного лиха</v>
      </c>
      <c r="E24" s="40" t="s">
        <v>108</v>
      </c>
      <c r="F24" s="41" t="s">
        <v>109</v>
      </c>
      <c r="G24" s="42">
        <f t="shared" si="4"/>
        <v>1000</v>
      </c>
      <c r="H24" s="42">
        <f t="shared" si="7"/>
        <v>0</v>
      </c>
      <c r="I24" s="42">
        <f t="shared" si="5"/>
        <v>1000</v>
      </c>
      <c r="J24" s="42">
        <v>1000</v>
      </c>
      <c r="K24" s="42"/>
      <c r="L24" s="42">
        <f t="shared" si="6"/>
        <v>1000</v>
      </c>
      <c r="M24" s="42"/>
      <c r="N24" s="42"/>
      <c r="O24" s="42">
        <f t="shared" si="8"/>
        <v>0</v>
      </c>
      <c r="P24" s="42"/>
      <c r="Q24" s="32"/>
      <c r="R24" s="30">
        <f t="shared" si="9"/>
        <v>0</v>
      </c>
    </row>
    <row r="25" spans="1:21" ht="84.75" customHeight="1" x14ac:dyDescent="0.25">
      <c r="A25" s="84" t="str">
        <f>[1]заг!A26</f>
        <v>0118240</v>
      </c>
      <c r="B25" s="83" t="str">
        <f>[1]заг!B26</f>
        <v>8240</v>
      </c>
      <c r="C25" s="83" t="str">
        <f>[1]заг!C26</f>
        <v>0380</v>
      </c>
      <c r="D25" s="81" t="str">
        <f>[1]заг!D26</f>
        <v>Заходи та роботи з територіальної оборони</v>
      </c>
      <c r="E25" s="40" t="s">
        <v>113</v>
      </c>
      <c r="F25" s="41" t="s">
        <v>109</v>
      </c>
      <c r="G25" s="42">
        <f t="shared" si="4"/>
        <v>4000</v>
      </c>
      <c r="H25" s="42">
        <f>K25</f>
        <v>1650000</v>
      </c>
      <c r="I25" s="42">
        <f t="shared" si="5"/>
        <v>2454000</v>
      </c>
      <c r="J25" s="42">
        <v>4000</v>
      </c>
      <c r="K25" s="42">
        <v>1650000</v>
      </c>
      <c r="L25" s="42">
        <f t="shared" si="6"/>
        <v>1654000</v>
      </c>
      <c r="M25" s="42"/>
      <c r="N25" s="42">
        <f>Q25</f>
        <v>800000</v>
      </c>
      <c r="O25" s="42">
        <f t="shared" si="8"/>
        <v>800000</v>
      </c>
      <c r="P25" s="42"/>
      <c r="Q25" s="42">
        <v>800000</v>
      </c>
      <c r="R25" s="69">
        <f t="shared" si="9"/>
        <v>800000</v>
      </c>
    </row>
    <row r="26" spans="1:21" ht="60" customHeight="1" x14ac:dyDescent="0.25">
      <c r="A26" s="85"/>
      <c r="B26" s="82"/>
      <c r="C26" s="82"/>
      <c r="D26" s="82"/>
      <c r="E26" s="49" t="s">
        <v>115</v>
      </c>
      <c r="F26" s="41" t="s">
        <v>114</v>
      </c>
      <c r="G26" s="42">
        <f>J26</f>
        <v>0</v>
      </c>
      <c r="H26" s="42">
        <f>K26+N26</f>
        <v>1900000</v>
      </c>
      <c r="I26" s="42">
        <f>G26+H26</f>
        <v>1900000</v>
      </c>
      <c r="J26" s="42"/>
      <c r="K26" s="42">
        <v>1200000</v>
      </c>
      <c r="L26" s="42">
        <f>J26+K26</f>
        <v>1200000</v>
      </c>
      <c r="M26" s="42"/>
      <c r="N26" s="42">
        <f>Q26</f>
        <v>700000</v>
      </c>
      <c r="O26" s="42">
        <f t="shared" si="8"/>
        <v>700000</v>
      </c>
      <c r="P26" s="42"/>
      <c r="Q26" s="42">
        <v>700000</v>
      </c>
      <c r="R26" s="69">
        <f t="shared" si="9"/>
        <v>700000</v>
      </c>
    </row>
    <row r="27" spans="1:21" ht="33" customHeight="1" x14ac:dyDescent="0.25">
      <c r="A27" s="19" t="s">
        <v>8</v>
      </c>
      <c r="B27" s="50"/>
      <c r="C27" s="44"/>
      <c r="D27" s="51" t="s">
        <v>16</v>
      </c>
      <c r="E27" s="52"/>
      <c r="F27" s="53"/>
      <c r="G27" s="54">
        <f>G28</f>
        <v>12502873</v>
      </c>
      <c r="H27" s="54">
        <f t="shared" ref="H27:R27" si="10">H28</f>
        <v>1480173</v>
      </c>
      <c r="I27" s="54">
        <f t="shared" si="10"/>
        <v>13983046</v>
      </c>
      <c r="J27" s="54">
        <f t="shared" si="10"/>
        <v>12502873</v>
      </c>
      <c r="K27" s="54">
        <f t="shared" si="10"/>
        <v>1480173</v>
      </c>
      <c r="L27" s="54">
        <f t="shared" si="10"/>
        <v>13983046</v>
      </c>
      <c r="M27" s="54">
        <f t="shared" si="10"/>
        <v>0</v>
      </c>
      <c r="N27" s="54">
        <f t="shared" si="10"/>
        <v>0</v>
      </c>
      <c r="O27" s="54">
        <f t="shared" si="10"/>
        <v>0</v>
      </c>
      <c r="P27" s="54">
        <f t="shared" si="10"/>
        <v>0</v>
      </c>
      <c r="Q27" s="34">
        <f t="shared" si="10"/>
        <v>0</v>
      </c>
      <c r="R27" s="34">
        <f t="shared" si="10"/>
        <v>0</v>
      </c>
    </row>
    <row r="28" spans="1:21" ht="34.5" customHeight="1" x14ac:dyDescent="0.25">
      <c r="A28" s="19" t="s">
        <v>9</v>
      </c>
      <c r="B28" s="50"/>
      <c r="C28" s="44"/>
      <c r="D28" s="51" t="s">
        <v>16</v>
      </c>
      <c r="E28" s="52"/>
      <c r="F28" s="53"/>
      <c r="G28" s="54">
        <f>G29+G30+G31+G32+G33+G34+G35</f>
        <v>12502873</v>
      </c>
      <c r="H28" s="54">
        <f t="shared" ref="H28:R28" si="11">H29+H30+H31+H32+H33+H34+H35</f>
        <v>1480173</v>
      </c>
      <c r="I28" s="54">
        <f t="shared" si="11"/>
        <v>13983046</v>
      </c>
      <c r="J28" s="54">
        <f t="shared" si="11"/>
        <v>12502873</v>
      </c>
      <c r="K28" s="54">
        <f t="shared" si="11"/>
        <v>1480173</v>
      </c>
      <c r="L28" s="54">
        <f t="shared" si="11"/>
        <v>13983046</v>
      </c>
      <c r="M28" s="54">
        <f t="shared" si="11"/>
        <v>0</v>
      </c>
      <c r="N28" s="54">
        <f t="shared" si="11"/>
        <v>0</v>
      </c>
      <c r="O28" s="54">
        <f t="shared" si="11"/>
        <v>0</v>
      </c>
      <c r="P28" s="54">
        <f t="shared" si="11"/>
        <v>0</v>
      </c>
      <c r="Q28" s="34">
        <f t="shared" si="11"/>
        <v>0</v>
      </c>
      <c r="R28" s="34">
        <f t="shared" si="11"/>
        <v>0</v>
      </c>
      <c r="S28" s="34" t="e">
        <f>S29+S30+S31+S32+S33+S34+#REF!+S35</f>
        <v>#REF!</v>
      </c>
      <c r="T28" s="35" t="e">
        <f>T29+T30+T31+T32+T33+T34+#REF!+T35</f>
        <v>#REF!</v>
      </c>
      <c r="U28" s="36"/>
    </row>
    <row r="29" spans="1:21" ht="45" customHeight="1" x14ac:dyDescent="0.25">
      <c r="A29" s="22" t="s">
        <v>32</v>
      </c>
      <c r="B29" s="55" t="s">
        <v>33</v>
      </c>
      <c r="C29" s="55" t="s">
        <v>34</v>
      </c>
      <c r="D29" s="50" t="s">
        <v>35</v>
      </c>
      <c r="E29" s="56" t="s">
        <v>105</v>
      </c>
      <c r="F29" s="41" t="s">
        <v>104</v>
      </c>
      <c r="G29" s="42">
        <f>J29+M29</f>
        <v>758034</v>
      </c>
      <c r="H29" s="42">
        <f>K29</f>
        <v>233375</v>
      </c>
      <c r="I29" s="42">
        <f>L29+O29</f>
        <v>991409</v>
      </c>
      <c r="J29" s="42">
        <v>758034</v>
      </c>
      <c r="K29" s="42">
        <v>233375</v>
      </c>
      <c r="L29" s="42">
        <f>J29+K29</f>
        <v>991409</v>
      </c>
      <c r="M29" s="42"/>
      <c r="N29" s="42"/>
      <c r="O29" s="42">
        <f>N29+M29</f>
        <v>0</v>
      </c>
      <c r="P29" s="42"/>
      <c r="Q29" s="32"/>
      <c r="R29" s="32">
        <f>P29+Q29</f>
        <v>0</v>
      </c>
    </row>
    <row r="30" spans="1:21" ht="49.5" customHeight="1" x14ac:dyDescent="0.25">
      <c r="A30" s="23" t="s">
        <v>36</v>
      </c>
      <c r="B30" s="50">
        <v>1021</v>
      </c>
      <c r="C30" s="44" t="s">
        <v>37</v>
      </c>
      <c r="D30" s="50" t="s">
        <v>72</v>
      </c>
      <c r="E30" s="56" t="s">
        <v>105</v>
      </c>
      <c r="F30" s="41" t="s">
        <v>104</v>
      </c>
      <c r="G30" s="42">
        <f>J30+M30</f>
        <v>881924</v>
      </c>
      <c r="H30" s="42">
        <f t="shared" ref="H30:H35" si="12">K30+N30</f>
        <v>122058</v>
      </c>
      <c r="I30" s="42">
        <f t="shared" ref="I30:I35" si="13">L30+O30</f>
        <v>1003982</v>
      </c>
      <c r="J30" s="42">
        <v>881924</v>
      </c>
      <c r="K30" s="42">
        <v>122058</v>
      </c>
      <c r="L30" s="42">
        <f t="shared" ref="L30:L35" si="14">J30+K30</f>
        <v>1003982</v>
      </c>
      <c r="M30" s="42"/>
      <c r="N30" s="42"/>
      <c r="O30" s="42">
        <f t="shared" ref="O30:O34" si="15">N30+M30</f>
        <v>0</v>
      </c>
      <c r="P30" s="42"/>
      <c r="Q30" s="32"/>
      <c r="R30" s="32">
        <f t="shared" ref="R30:R34" si="16">P30+Q30</f>
        <v>0</v>
      </c>
    </row>
    <row r="31" spans="1:21" ht="49.5" customHeight="1" x14ac:dyDescent="0.25">
      <c r="A31" s="23" t="s">
        <v>38</v>
      </c>
      <c r="B31" s="50">
        <v>1031</v>
      </c>
      <c r="C31" s="44" t="s">
        <v>37</v>
      </c>
      <c r="D31" s="50" t="s">
        <v>73</v>
      </c>
      <c r="E31" s="56" t="s">
        <v>105</v>
      </c>
      <c r="F31" s="41" t="s">
        <v>104</v>
      </c>
      <c r="G31" s="42">
        <f t="shared" ref="G31:G35" si="17">J31+M31</f>
        <v>8238900</v>
      </c>
      <c r="H31" s="42">
        <f t="shared" si="12"/>
        <v>0</v>
      </c>
      <c r="I31" s="42">
        <f t="shared" si="13"/>
        <v>8238900</v>
      </c>
      <c r="J31" s="42">
        <v>8238900</v>
      </c>
      <c r="K31" s="42"/>
      <c r="L31" s="42">
        <f t="shared" si="14"/>
        <v>8238900</v>
      </c>
      <c r="M31" s="42"/>
      <c r="N31" s="42"/>
      <c r="O31" s="42">
        <f t="shared" si="15"/>
        <v>0</v>
      </c>
      <c r="P31" s="42"/>
      <c r="Q31" s="32"/>
      <c r="R31" s="32">
        <f t="shared" si="16"/>
        <v>0</v>
      </c>
    </row>
    <row r="32" spans="1:21" ht="49.5" customHeight="1" x14ac:dyDescent="0.25">
      <c r="A32" s="23" t="s">
        <v>39</v>
      </c>
      <c r="B32" s="50">
        <v>1070</v>
      </c>
      <c r="C32" s="44" t="s">
        <v>40</v>
      </c>
      <c r="D32" s="50" t="s">
        <v>41</v>
      </c>
      <c r="E32" s="56" t="s">
        <v>105</v>
      </c>
      <c r="F32" s="41" t="s">
        <v>104</v>
      </c>
      <c r="G32" s="42">
        <f t="shared" si="17"/>
        <v>496781</v>
      </c>
      <c r="H32" s="42">
        <f t="shared" si="12"/>
        <v>68540</v>
      </c>
      <c r="I32" s="42">
        <f t="shared" si="13"/>
        <v>565321</v>
      </c>
      <c r="J32" s="42">
        <v>496781</v>
      </c>
      <c r="K32" s="42">
        <v>68540</v>
      </c>
      <c r="L32" s="42">
        <f t="shared" si="14"/>
        <v>565321</v>
      </c>
      <c r="M32" s="42"/>
      <c r="N32" s="42"/>
      <c r="O32" s="42">
        <f t="shared" si="15"/>
        <v>0</v>
      </c>
      <c r="P32" s="42"/>
      <c r="Q32" s="32"/>
      <c r="R32" s="32">
        <f t="shared" si="16"/>
        <v>0</v>
      </c>
    </row>
    <row r="33" spans="1:20" ht="40.5" customHeight="1" x14ac:dyDescent="0.25">
      <c r="A33" s="23" t="s">
        <v>42</v>
      </c>
      <c r="B33" s="44" t="s">
        <v>43</v>
      </c>
      <c r="C33" s="44" t="s">
        <v>44</v>
      </c>
      <c r="D33" s="50" t="s">
        <v>45</v>
      </c>
      <c r="E33" s="56" t="s">
        <v>105</v>
      </c>
      <c r="F33" s="41" t="s">
        <v>104</v>
      </c>
      <c r="G33" s="42">
        <f t="shared" si="17"/>
        <v>739916</v>
      </c>
      <c r="H33" s="42">
        <f t="shared" si="12"/>
        <v>0</v>
      </c>
      <c r="I33" s="42">
        <f t="shared" si="13"/>
        <v>739916</v>
      </c>
      <c r="J33" s="42">
        <v>739916</v>
      </c>
      <c r="K33" s="42"/>
      <c r="L33" s="42">
        <f t="shared" si="14"/>
        <v>739916</v>
      </c>
      <c r="M33" s="42"/>
      <c r="N33" s="42"/>
      <c r="O33" s="42">
        <f t="shared" si="15"/>
        <v>0</v>
      </c>
      <c r="P33" s="42"/>
      <c r="Q33" s="32"/>
      <c r="R33" s="32">
        <f t="shared" si="16"/>
        <v>0</v>
      </c>
    </row>
    <row r="34" spans="1:20" ht="40.5" customHeight="1" x14ac:dyDescent="0.25">
      <c r="A34" s="23" t="s">
        <v>46</v>
      </c>
      <c r="B34" s="44" t="s">
        <v>77</v>
      </c>
      <c r="C34" s="44" t="s">
        <v>44</v>
      </c>
      <c r="D34" s="50" t="s">
        <v>31</v>
      </c>
      <c r="E34" s="56" t="s">
        <v>105</v>
      </c>
      <c r="F34" s="41" t="s">
        <v>104</v>
      </c>
      <c r="G34" s="42">
        <f t="shared" si="17"/>
        <v>1387318</v>
      </c>
      <c r="H34" s="42">
        <f t="shared" si="12"/>
        <v>168000</v>
      </c>
      <c r="I34" s="42">
        <f t="shared" si="13"/>
        <v>1555318</v>
      </c>
      <c r="J34" s="42">
        <v>1387318</v>
      </c>
      <c r="K34" s="42">
        <v>168000</v>
      </c>
      <c r="L34" s="42">
        <f t="shared" si="14"/>
        <v>1555318</v>
      </c>
      <c r="M34" s="42"/>
      <c r="N34" s="42"/>
      <c r="O34" s="42">
        <f t="shared" si="15"/>
        <v>0</v>
      </c>
      <c r="P34" s="42"/>
      <c r="Q34" s="32"/>
      <c r="R34" s="32">
        <f t="shared" si="16"/>
        <v>0</v>
      </c>
    </row>
    <row r="35" spans="1:20" ht="63.75" customHeight="1" x14ac:dyDescent="0.25">
      <c r="A35" s="25" t="s">
        <v>95</v>
      </c>
      <c r="B35" s="57" t="s">
        <v>88</v>
      </c>
      <c r="C35" s="57" t="s">
        <v>44</v>
      </c>
      <c r="D35" s="58" t="s">
        <v>96</v>
      </c>
      <c r="E35" s="56" t="s">
        <v>105</v>
      </c>
      <c r="F35" s="41" t="s">
        <v>104</v>
      </c>
      <c r="G35" s="42">
        <f t="shared" si="17"/>
        <v>0</v>
      </c>
      <c r="H35" s="42">
        <f t="shared" si="12"/>
        <v>888200</v>
      </c>
      <c r="I35" s="42">
        <f t="shared" si="13"/>
        <v>888200</v>
      </c>
      <c r="J35" s="42"/>
      <c r="K35" s="42">
        <v>888200</v>
      </c>
      <c r="L35" s="42">
        <f t="shared" si="14"/>
        <v>888200</v>
      </c>
      <c r="M35" s="42"/>
      <c r="N35" s="42"/>
      <c r="O35" s="42"/>
      <c r="P35" s="42"/>
      <c r="Q35" s="32"/>
      <c r="R35" s="32"/>
    </row>
    <row r="36" spans="1:20" ht="40.5" customHeight="1" x14ac:dyDescent="0.25">
      <c r="A36" s="77" t="s">
        <v>78</v>
      </c>
      <c r="B36" s="59"/>
      <c r="C36" s="59"/>
      <c r="D36" s="60" t="s">
        <v>79</v>
      </c>
      <c r="E36" s="61"/>
      <c r="F36" s="61"/>
      <c r="G36" s="62">
        <f>G37</f>
        <v>207000</v>
      </c>
      <c r="H36" s="62">
        <f t="shared" ref="H36:T36" si="18">H37</f>
        <v>1908000</v>
      </c>
      <c r="I36" s="62">
        <f t="shared" si="18"/>
        <v>2115000</v>
      </c>
      <c r="J36" s="62">
        <f t="shared" si="18"/>
        <v>207000</v>
      </c>
      <c r="K36" s="62">
        <f t="shared" si="18"/>
        <v>1908000</v>
      </c>
      <c r="L36" s="62">
        <f t="shared" si="18"/>
        <v>2115000</v>
      </c>
      <c r="M36" s="62">
        <f t="shared" si="18"/>
        <v>0</v>
      </c>
      <c r="N36" s="62">
        <f t="shared" si="18"/>
        <v>0</v>
      </c>
      <c r="O36" s="62">
        <f t="shared" si="18"/>
        <v>0</v>
      </c>
      <c r="P36" s="62">
        <f t="shared" si="18"/>
        <v>0</v>
      </c>
      <c r="Q36" s="62">
        <f t="shared" si="18"/>
        <v>0</v>
      </c>
      <c r="R36" s="62">
        <f t="shared" si="18"/>
        <v>0</v>
      </c>
      <c r="S36" s="21">
        <f t="shared" si="18"/>
        <v>0</v>
      </c>
      <c r="T36" s="21">
        <f t="shared" si="18"/>
        <v>0</v>
      </c>
    </row>
    <row r="37" spans="1:20" ht="40.5" customHeight="1" x14ac:dyDescent="0.25">
      <c r="A37" s="77" t="s">
        <v>80</v>
      </c>
      <c r="B37" s="59"/>
      <c r="C37" s="59"/>
      <c r="D37" s="60" t="s">
        <v>79</v>
      </c>
      <c r="E37" s="61"/>
      <c r="F37" s="61"/>
      <c r="G37" s="62">
        <f>G39+G38</f>
        <v>207000</v>
      </c>
      <c r="H37" s="62">
        <f t="shared" ref="H37:M37" si="19">H39+H38</f>
        <v>1908000</v>
      </c>
      <c r="I37" s="62">
        <f t="shared" si="19"/>
        <v>2115000</v>
      </c>
      <c r="J37" s="62">
        <f t="shared" si="19"/>
        <v>207000</v>
      </c>
      <c r="K37" s="62">
        <f t="shared" si="19"/>
        <v>1908000</v>
      </c>
      <c r="L37" s="62">
        <f t="shared" si="19"/>
        <v>2115000</v>
      </c>
      <c r="M37" s="62">
        <f t="shared" si="19"/>
        <v>0</v>
      </c>
      <c r="N37" s="62">
        <f t="shared" ref="N37:R37" si="20">N39+N38</f>
        <v>0</v>
      </c>
      <c r="O37" s="62">
        <f t="shared" si="20"/>
        <v>0</v>
      </c>
      <c r="P37" s="62">
        <f t="shared" si="20"/>
        <v>0</v>
      </c>
      <c r="Q37" s="62">
        <f t="shared" si="20"/>
        <v>0</v>
      </c>
      <c r="R37" s="62">
        <f t="shared" si="20"/>
        <v>0</v>
      </c>
    </row>
    <row r="38" spans="1:20" ht="46.5" customHeight="1" x14ac:dyDescent="0.25">
      <c r="A38" s="78" t="s">
        <v>89</v>
      </c>
      <c r="B38" s="57" t="s">
        <v>90</v>
      </c>
      <c r="C38" s="57" t="s">
        <v>91</v>
      </c>
      <c r="D38" s="61" t="s">
        <v>92</v>
      </c>
      <c r="E38" s="40" t="s">
        <v>106</v>
      </c>
      <c r="F38" s="41" t="s">
        <v>107</v>
      </c>
      <c r="G38" s="42">
        <f t="shared" ref="G38:I39" si="21">J38+M38</f>
        <v>192000</v>
      </c>
      <c r="H38" s="42">
        <f t="shared" si="21"/>
        <v>1658000</v>
      </c>
      <c r="I38" s="42">
        <f t="shared" si="21"/>
        <v>1850000</v>
      </c>
      <c r="J38" s="42">
        <v>192000</v>
      </c>
      <c r="K38" s="42">
        <v>1658000</v>
      </c>
      <c r="L38" s="42">
        <f>J38+K38</f>
        <v>1850000</v>
      </c>
      <c r="M38" s="42"/>
      <c r="N38" s="42"/>
      <c r="O38" s="42"/>
      <c r="P38" s="42"/>
      <c r="Q38" s="42"/>
      <c r="R38" s="42"/>
    </row>
    <row r="39" spans="1:20" ht="50.25" customHeight="1" x14ac:dyDescent="0.25">
      <c r="A39" s="76" t="s">
        <v>81</v>
      </c>
      <c r="B39" s="44" t="s">
        <v>47</v>
      </c>
      <c r="C39" s="44" t="s">
        <v>48</v>
      </c>
      <c r="D39" s="50" t="s">
        <v>120</v>
      </c>
      <c r="E39" s="40" t="s">
        <v>106</v>
      </c>
      <c r="F39" s="41" t="s">
        <v>107</v>
      </c>
      <c r="G39" s="42">
        <f t="shared" si="21"/>
        <v>15000</v>
      </c>
      <c r="H39" s="42">
        <f t="shared" si="21"/>
        <v>250000</v>
      </c>
      <c r="I39" s="42">
        <f t="shared" si="21"/>
        <v>265000</v>
      </c>
      <c r="J39" s="42">
        <v>15000</v>
      </c>
      <c r="K39" s="42">
        <v>250000</v>
      </c>
      <c r="L39" s="42">
        <f>K39+J39</f>
        <v>265000</v>
      </c>
      <c r="M39" s="42"/>
      <c r="N39" s="42"/>
      <c r="O39" s="42">
        <f>N39+M39</f>
        <v>0</v>
      </c>
      <c r="P39" s="42"/>
      <c r="Q39" s="42"/>
      <c r="R39" s="42">
        <f>Q39+P39</f>
        <v>0</v>
      </c>
    </row>
    <row r="40" spans="1:20" ht="31.5" customHeight="1" x14ac:dyDescent="0.25">
      <c r="A40" s="59">
        <v>1000000</v>
      </c>
      <c r="B40" s="59">
        <v>0</v>
      </c>
      <c r="C40" s="59">
        <v>0</v>
      </c>
      <c r="D40" s="63" t="s">
        <v>49</v>
      </c>
      <c r="E40" s="64"/>
      <c r="F40" s="64"/>
      <c r="G40" s="65">
        <f>G41</f>
        <v>2160677</v>
      </c>
      <c r="H40" s="65">
        <f t="shared" ref="H40:Q40" si="22">H41</f>
        <v>834968</v>
      </c>
      <c r="I40" s="65">
        <f t="shared" si="22"/>
        <v>2995645</v>
      </c>
      <c r="J40" s="65">
        <f t="shared" si="22"/>
        <v>2160677</v>
      </c>
      <c r="K40" s="65">
        <f t="shared" si="22"/>
        <v>834968</v>
      </c>
      <c r="L40" s="65">
        <f t="shared" si="22"/>
        <v>2995645</v>
      </c>
      <c r="M40" s="65">
        <f t="shared" si="22"/>
        <v>0</v>
      </c>
      <c r="N40" s="65">
        <f t="shared" si="22"/>
        <v>0</v>
      </c>
      <c r="O40" s="65">
        <f t="shared" si="22"/>
        <v>0</v>
      </c>
      <c r="P40" s="65">
        <f t="shared" si="22"/>
        <v>0</v>
      </c>
      <c r="Q40" s="65">
        <f t="shared" si="22"/>
        <v>0</v>
      </c>
      <c r="R40" s="65">
        <f>P40+Q40</f>
        <v>0</v>
      </c>
    </row>
    <row r="41" spans="1:20" ht="33" customHeight="1" x14ac:dyDescent="0.25">
      <c r="A41" s="59">
        <v>1000000</v>
      </c>
      <c r="B41" s="59" t="str">
        <f>[2]сп!B39</f>
        <v>1200</v>
      </c>
      <c r="C41" s="59" t="str">
        <f>[2]сп!C39</f>
        <v>0990</v>
      </c>
      <c r="D41" s="63" t="s">
        <v>49</v>
      </c>
      <c r="E41" s="66"/>
      <c r="F41" s="64"/>
      <c r="G41" s="67">
        <f>G42+G43+G44</f>
        <v>2160677</v>
      </c>
      <c r="H41" s="67">
        <f t="shared" ref="H41:L41" si="23">H42+H43+H44</f>
        <v>834968</v>
      </c>
      <c r="I41" s="67">
        <f t="shared" si="23"/>
        <v>2995645</v>
      </c>
      <c r="J41" s="67">
        <f t="shared" si="23"/>
        <v>2160677</v>
      </c>
      <c r="K41" s="67">
        <f t="shared" si="23"/>
        <v>834968</v>
      </c>
      <c r="L41" s="67">
        <f t="shared" si="23"/>
        <v>2995645</v>
      </c>
      <c r="M41" s="67">
        <f t="shared" ref="M41:T41" si="24">M42+M43+M44</f>
        <v>0</v>
      </c>
      <c r="N41" s="67">
        <f t="shared" si="24"/>
        <v>0</v>
      </c>
      <c r="O41" s="67">
        <f t="shared" si="24"/>
        <v>0</v>
      </c>
      <c r="P41" s="67">
        <f t="shared" si="24"/>
        <v>0</v>
      </c>
      <c r="Q41" s="67">
        <f t="shared" si="24"/>
        <v>0</v>
      </c>
      <c r="R41" s="67">
        <f t="shared" si="24"/>
        <v>0</v>
      </c>
      <c r="S41" s="24">
        <f t="shared" si="24"/>
        <v>0</v>
      </c>
      <c r="T41" s="24">
        <f t="shared" si="24"/>
        <v>0</v>
      </c>
    </row>
    <row r="42" spans="1:20" ht="51" customHeight="1" x14ac:dyDescent="0.25">
      <c r="A42" s="76" t="s">
        <v>50</v>
      </c>
      <c r="B42" s="44" t="s">
        <v>51</v>
      </c>
      <c r="C42" s="44" t="s">
        <v>52</v>
      </c>
      <c r="D42" s="50" t="s">
        <v>53</v>
      </c>
      <c r="E42" s="40" t="s">
        <v>108</v>
      </c>
      <c r="F42" s="41" t="s">
        <v>109</v>
      </c>
      <c r="G42" s="42">
        <f t="shared" ref="G42:G44" si="25">J42+M42</f>
        <v>689143</v>
      </c>
      <c r="H42" s="42">
        <f t="shared" ref="H42:H44" si="26">K42+N42</f>
        <v>380813</v>
      </c>
      <c r="I42" s="42">
        <f t="shared" ref="I42:I44" si="27">L42+O42</f>
        <v>1069956</v>
      </c>
      <c r="J42" s="42">
        <v>689143</v>
      </c>
      <c r="K42" s="42">
        <v>380813</v>
      </c>
      <c r="L42" s="42">
        <f t="shared" ref="L42:L44" si="28">K42+J42</f>
        <v>1069956</v>
      </c>
      <c r="M42" s="68"/>
      <c r="N42" s="68"/>
      <c r="O42" s="68">
        <f t="shared" ref="O42:O44" si="29">N42+M42</f>
        <v>0</v>
      </c>
      <c r="P42" s="68"/>
      <c r="Q42" s="68"/>
      <c r="R42" s="68">
        <f t="shared" ref="R42:R44" si="30">Q42+P42</f>
        <v>0</v>
      </c>
    </row>
    <row r="43" spans="1:20" ht="54" customHeight="1" x14ac:dyDescent="0.25">
      <c r="A43" s="76" t="s">
        <v>54</v>
      </c>
      <c r="B43" s="44" t="s">
        <v>55</v>
      </c>
      <c r="C43" s="44" t="s">
        <v>56</v>
      </c>
      <c r="D43" s="50" t="s">
        <v>57</v>
      </c>
      <c r="E43" s="40" t="s">
        <v>108</v>
      </c>
      <c r="F43" s="41" t="s">
        <v>109</v>
      </c>
      <c r="G43" s="42">
        <f t="shared" si="25"/>
        <v>648006</v>
      </c>
      <c r="H43" s="42">
        <f t="shared" si="26"/>
        <v>299088</v>
      </c>
      <c r="I43" s="42">
        <f t="shared" si="27"/>
        <v>947094</v>
      </c>
      <c r="J43" s="42">
        <v>648006</v>
      </c>
      <c r="K43" s="42">
        <v>299088</v>
      </c>
      <c r="L43" s="42">
        <f t="shared" si="28"/>
        <v>947094</v>
      </c>
      <c r="M43" s="68"/>
      <c r="N43" s="68"/>
      <c r="O43" s="68">
        <f t="shared" si="29"/>
        <v>0</v>
      </c>
      <c r="P43" s="68"/>
      <c r="Q43" s="68"/>
      <c r="R43" s="68">
        <f t="shared" si="30"/>
        <v>0</v>
      </c>
    </row>
    <row r="44" spans="1:20" ht="53.25" customHeight="1" x14ac:dyDescent="0.25">
      <c r="A44" s="76" t="s">
        <v>69</v>
      </c>
      <c r="B44" s="44" t="s">
        <v>70</v>
      </c>
      <c r="C44" s="44" t="s">
        <v>71</v>
      </c>
      <c r="D44" s="50" t="s">
        <v>112</v>
      </c>
      <c r="E44" s="40" t="s">
        <v>108</v>
      </c>
      <c r="F44" s="41" t="s">
        <v>109</v>
      </c>
      <c r="G44" s="42">
        <f t="shared" si="25"/>
        <v>823528</v>
      </c>
      <c r="H44" s="42">
        <f t="shared" si="26"/>
        <v>155067</v>
      </c>
      <c r="I44" s="42">
        <f t="shared" si="27"/>
        <v>978595</v>
      </c>
      <c r="J44" s="42">
        <v>823528</v>
      </c>
      <c r="K44" s="42">
        <v>155067</v>
      </c>
      <c r="L44" s="42">
        <f t="shared" si="28"/>
        <v>978595</v>
      </c>
      <c r="M44" s="68"/>
      <c r="N44" s="68"/>
      <c r="O44" s="68">
        <f t="shared" si="29"/>
        <v>0</v>
      </c>
      <c r="P44" s="68"/>
      <c r="Q44" s="68"/>
      <c r="R44" s="68">
        <f t="shared" si="30"/>
        <v>0</v>
      </c>
    </row>
    <row r="45" spans="1:20" ht="24.75" customHeight="1" x14ac:dyDescent="0.25">
      <c r="A45" s="77" t="s">
        <v>68</v>
      </c>
      <c r="B45" s="59"/>
      <c r="C45" s="59"/>
      <c r="D45" s="60" t="s">
        <v>67</v>
      </c>
      <c r="E45" s="52"/>
      <c r="F45" s="53"/>
      <c r="G45" s="69">
        <f>G46</f>
        <v>166932</v>
      </c>
      <c r="H45" s="69">
        <f>H46</f>
        <v>2136887</v>
      </c>
      <c r="I45" s="69">
        <f t="shared" ref="I45:R46" si="31">I46</f>
        <v>2303819</v>
      </c>
      <c r="J45" s="69">
        <f t="shared" si="31"/>
        <v>166932</v>
      </c>
      <c r="K45" s="69">
        <f t="shared" si="31"/>
        <v>2136887</v>
      </c>
      <c r="L45" s="69">
        <f t="shared" si="31"/>
        <v>2303819</v>
      </c>
      <c r="M45" s="69"/>
      <c r="N45" s="69">
        <f t="shared" si="31"/>
        <v>0</v>
      </c>
      <c r="O45" s="69">
        <f t="shared" si="31"/>
        <v>0</v>
      </c>
      <c r="P45" s="69">
        <f t="shared" si="31"/>
        <v>0</v>
      </c>
      <c r="Q45" s="69"/>
      <c r="R45" s="69">
        <f t="shared" si="31"/>
        <v>0</v>
      </c>
    </row>
    <row r="46" spans="1:20" ht="30.75" customHeight="1" x14ac:dyDescent="0.25">
      <c r="A46" s="77" t="s">
        <v>82</v>
      </c>
      <c r="B46" s="59"/>
      <c r="C46" s="59"/>
      <c r="D46" s="60" t="s">
        <v>67</v>
      </c>
      <c r="E46" s="66"/>
      <c r="F46" s="64"/>
      <c r="G46" s="69">
        <f>G47</f>
        <v>166932</v>
      </c>
      <c r="H46" s="69">
        <f t="shared" ref="H46" si="32">H47</f>
        <v>2136887</v>
      </c>
      <c r="I46" s="69">
        <f t="shared" si="31"/>
        <v>2303819</v>
      </c>
      <c r="J46" s="69">
        <f t="shared" si="31"/>
        <v>166932</v>
      </c>
      <c r="K46" s="69">
        <f t="shared" si="31"/>
        <v>2136887</v>
      </c>
      <c r="L46" s="69">
        <f t="shared" si="31"/>
        <v>2303819</v>
      </c>
      <c r="M46" s="69">
        <f t="shared" si="31"/>
        <v>0</v>
      </c>
      <c r="N46" s="69">
        <f t="shared" si="31"/>
        <v>0</v>
      </c>
      <c r="O46" s="69">
        <f t="shared" si="31"/>
        <v>0</v>
      </c>
      <c r="P46" s="69">
        <f t="shared" si="31"/>
        <v>0</v>
      </c>
      <c r="Q46" s="69">
        <f t="shared" si="31"/>
        <v>0</v>
      </c>
      <c r="R46" s="69">
        <f t="shared" si="31"/>
        <v>0</v>
      </c>
    </row>
    <row r="47" spans="1:20" ht="48" customHeight="1" x14ac:dyDescent="0.25">
      <c r="A47" s="76" t="s">
        <v>74</v>
      </c>
      <c r="B47" s="50">
        <v>6030</v>
      </c>
      <c r="C47" s="44" t="s">
        <v>62</v>
      </c>
      <c r="D47" s="50" t="s">
        <v>59</v>
      </c>
      <c r="E47" s="40" t="s">
        <v>108</v>
      </c>
      <c r="F47" s="41" t="s">
        <v>109</v>
      </c>
      <c r="G47" s="42">
        <f t="shared" ref="G47" si="33">J47+M47</f>
        <v>166932</v>
      </c>
      <c r="H47" s="42">
        <f>K47</f>
        <v>2136887</v>
      </c>
      <c r="I47" s="42">
        <f t="shared" ref="I47" si="34">L47+O47</f>
        <v>2303819</v>
      </c>
      <c r="J47" s="42">
        <v>166932</v>
      </c>
      <c r="K47" s="42">
        <v>2136887</v>
      </c>
      <c r="L47" s="42">
        <f>K47+J47</f>
        <v>2303819</v>
      </c>
      <c r="M47" s="68"/>
      <c r="N47" s="68"/>
      <c r="O47" s="69">
        <f t="shared" ref="O47" si="35">N47+M47</f>
        <v>0</v>
      </c>
      <c r="P47" s="68"/>
      <c r="Q47" s="68"/>
      <c r="R47" s="68">
        <f t="shared" ref="R47" si="36">Q47+P47</f>
        <v>0</v>
      </c>
    </row>
    <row r="48" spans="1:20" ht="36.75" customHeight="1" x14ac:dyDescent="0.25">
      <c r="A48" s="77" t="s">
        <v>17</v>
      </c>
      <c r="B48" s="44"/>
      <c r="C48" s="44"/>
      <c r="D48" s="60" t="s">
        <v>18</v>
      </c>
      <c r="E48" s="66"/>
      <c r="F48" s="64"/>
      <c r="G48" s="69">
        <f>G49</f>
        <v>23175</v>
      </c>
      <c r="H48" s="69">
        <f t="shared" ref="H48:R48" si="37">H49</f>
        <v>2037710</v>
      </c>
      <c r="I48" s="69">
        <f t="shared" si="37"/>
        <v>2060885</v>
      </c>
      <c r="J48" s="69">
        <f t="shared" si="37"/>
        <v>23175</v>
      </c>
      <c r="K48" s="69">
        <f t="shared" si="37"/>
        <v>667710</v>
      </c>
      <c r="L48" s="69">
        <f t="shared" si="37"/>
        <v>690885</v>
      </c>
      <c r="M48" s="69">
        <f t="shared" si="37"/>
        <v>0</v>
      </c>
      <c r="N48" s="69">
        <f t="shared" si="37"/>
        <v>1370000</v>
      </c>
      <c r="O48" s="69">
        <f t="shared" si="37"/>
        <v>1370000</v>
      </c>
      <c r="P48" s="69">
        <f t="shared" si="37"/>
        <v>0</v>
      </c>
      <c r="Q48" s="69">
        <f t="shared" si="37"/>
        <v>1370000</v>
      </c>
      <c r="R48" s="69">
        <f t="shared" si="37"/>
        <v>1370000</v>
      </c>
    </row>
    <row r="49" spans="1:20" ht="33.75" customHeight="1" x14ac:dyDescent="0.25">
      <c r="A49" s="77" t="s">
        <v>83</v>
      </c>
      <c r="B49" s="44"/>
      <c r="C49" s="44"/>
      <c r="D49" s="60" t="s">
        <v>18</v>
      </c>
      <c r="E49" s="52"/>
      <c r="F49" s="53"/>
      <c r="G49" s="69">
        <f>G50+G52+G51</f>
        <v>23175</v>
      </c>
      <c r="H49" s="69">
        <f t="shared" ref="H49:T49" si="38">H50+H52+H51</f>
        <v>2037710</v>
      </c>
      <c r="I49" s="69">
        <f t="shared" si="38"/>
        <v>2060885</v>
      </c>
      <c r="J49" s="69">
        <f t="shared" si="38"/>
        <v>23175</v>
      </c>
      <c r="K49" s="69">
        <f t="shared" si="38"/>
        <v>667710</v>
      </c>
      <c r="L49" s="69">
        <f t="shared" si="38"/>
        <v>690885</v>
      </c>
      <c r="M49" s="69">
        <f t="shared" si="38"/>
        <v>0</v>
      </c>
      <c r="N49" s="69">
        <f t="shared" si="38"/>
        <v>1370000</v>
      </c>
      <c r="O49" s="69">
        <f t="shared" si="38"/>
        <v>1370000</v>
      </c>
      <c r="P49" s="69">
        <f t="shared" si="38"/>
        <v>0</v>
      </c>
      <c r="Q49" s="69">
        <f t="shared" si="38"/>
        <v>1370000</v>
      </c>
      <c r="R49" s="69">
        <f t="shared" si="38"/>
        <v>1370000</v>
      </c>
      <c r="S49" s="30">
        <f t="shared" si="38"/>
        <v>0</v>
      </c>
      <c r="T49" s="30">
        <f t="shared" si="38"/>
        <v>0</v>
      </c>
    </row>
    <row r="50" spans="1:20" ht="54" customHeight="1" x14ac:dyDescent="0.25">
      <c r="A50" s="79" t="s">
        <v>84</v>
      </c>
      <c r="B50" s="55" t="s">
        <v>85</v>
      </c>
      <c r="C50" s="55" t="s">
        <v>10</v>
      </c>
      <c r="D50" s="50" t="s">
        <v>86</v>
      </c>
      <c r="E50" s="40" t="s">
        <v>108</v>
      </c>
      <c r="F50" s="41" t="s">
        <v>109</v>
      </c>
      <c r="G50" s="42">
        <f t="shared" ref="G50:I52" si="39">J50+M50</f>
        <v>23175</v>
      </c>
      <c r="H50" s="42">
        <f t="shared" si="39"/>
        <v>40210</v>
      </c>
      <c r="I50" s="42">
        <f t="shared" si="39"/>
        <v>63385</v>
      </c>
      <c r="J50" s="42">
        <v>23175</v>
      </c>
      <c r="K50" s="42">
        <v>40210</v>
      </c>
      <c r="L50" s="42">
        <f>K50+J50</f>
        <v>63385</v>
      </c>
      <c r="M50" s="70"/>
      <c r="N50" s="68"/>
      <c r="O50" s="68">
        <f>N50+M50</f>
        <v>0</v>
      </c>
      <c r="P50" s="68"/>
      <c r="Q50" s="68"/>
      <c r="R50" s="68">
        <f>Q50+P50</f>
        <v>0</v>
      </c>
    </row>
    <row r="51" spans="1:20" ht="54" customHeight="1" x14ac:dyDescent="0.25">
      <c r="A51" s="80">
        <v>3718710</v>
      </c>
      <c r="B51" s="55">
        <v>8710</v>
      </c>
      <c r="C51" s="71" t="s">
        <v>110</v>
      </c>
      <c r="D51" s="50" t="s">
        <v>111</v>
      </c>
      <c r="E51" s="40" t="s">
        <v>108</v>
      </c>
      <c r="F51" s="41" t="s">
        <v>109</v>
      </c>
      <c r="G51" s="42">
        <f t="shared" si="39"/>
        <v>0</v>
      </c>
      <c r="H51" s="42">
        <f t="shared" si="39"/>
        <v>400000</v>
      </c>
      <c r="I51" s="42">
        <f t="shared" si="39"/>
        <v>400000</v>
      </c>
      <c r="J51" s="42"/>
      <c r="K51" s="42">
        <v>400000</v>
      </c>
      <c r="L51" s="42">
        <f>K51+J51</f>
        <v>400000</v>
      </c>
      <c r="M51" s="70"/>
      <c r="N51" s="68"/>
      <c r="O51" s="68"/>
      <c r="P51" s="68"/>
      <c r="Q51" s="68"/>
      <c r="R51" s="68">
        <f>Q51+P51</f>
        <v>0</v>
      </c>
    </row>
    <row r="52" spans="1:20" ht="54" customHeight="1" x14ac:dyDescent="0.25">
      <c r="A52" s="55">
        <v>3719800</v>
      </c>
      <c r="B52" s="55">
        <v>9800</v>
      </c>
      <c r="C52" s="71" t="s">
        <v>10</v>
      </c>
      <c r="D52" s="50" t="s">
        <v>87</v>
      </c>
      <c r="E52" s="40" t="s">
        <v>108</v>
      </c>
      <c r="F52" s="41" t="s">
        <v>109</v>
      </c>
      <c r="G52" s="42">
        <f t="shared" si="39"/>
        <v>0</v>
      </c>
      <c r="H52" s="42">
        <f>+N52+K52</f>
        <v>1597500</v>
      </c>
      <c r="I52" s="42">
        <f t="shared" si="39"/>
        <v>1597500</v>
      </c>
      <c r="J52" s="42"/>
      <c r="K52" s="42">
        <v>227500</v>
      </c>
      <c r="L52" s="42">
        <f>K52+J52</f>
        <v>227500</v>
      </c>
      <c r="M52" s="72"/>
      <c r="N52" s="68">
        <v>1370000</v>
      </c>
      <c r="O52" s="68">
        <f>N52+M52</f>
        <v>1370000</v>
      </c>
      <c r="P52" s="68"/>
      <c r="Q52" s="68">
        <v>1370000</v>
      </c>
      <c r="R52" s="68">
        <f>Q52+P52</f>
        <v>1370000</v>
      </c>
    </row>
    <row r="53" spans="1:20" ht="35.25" customHeight="1" x14ac:dyDescent="0.3">
      <c r="A53" s="73" t="s">
        <v>7</v>
      </c>
      <c r="B53" s="73" t="s">
        <v>7</v>
      </c>
      <c r="C53" s="73" t="s">
        <v>7</v>
      </c>
      <c r="D53" s="74" t="s">
        <v>27</v>
      </c>
      <c r="E53" s="75"/>
      <c r="F53" s="53"/>
      <c r="G53" s="69">
        <f t="shared" ref="G53:R53" si="40">G49+G46+G41+G37+G28+G13</f>
        <v>21336447</v>
      </c>
      <c r="H53" s="69">
        <f t="shared" si="40"/>
        <v>28516758</v>
      </c>
      <c r="I53" s="69">
        <f t="shared" si="40"/>
        <v>50653205</v>
      </c>
      <c r="J53" s="69">
        <f t="shared" si="40"/>
        <v>21336447</v>
      </c>
      <c r="K53" s="69">
        <f t="shared" si="40"/>
        <v>26446758</v>
      </c>
      <c r="L53" s="69">
        <f t="shared" si="40"/>
        <v>47783205</v>
      </c>
      <c r="M53" s="69">
        <f t="shared" si="40"/>
        <v>0</v>
      </c>
      <c r="N53" s="69">
        <f t="shared" si="40"/>
        <v>1370000</v>
      </c>
      <c r="O53" s="54">
        <f t="shared" si="40"/>
        <v>1370000</v>
      </c>
      <c r="P53" s="54">
        <f t="shared" si="40"/>
        <v>0</v>
      </c>
      <c r="Q53" s="54">
        <f t="shared" si="40"/>
        <v>1370000</v>
      </c>
      <c r="R53" s="54">
        <f t="shared" si="40"/>
        <v>2870000</v>
      </c>
    </row>
    <row r="54" spans="1:20" x14ac:dyDescent="0.25">
      <c r="A54" s="10"/>
      <c r="B54" s="10"/>
      <c r="C54" s="10"/>
      <c r="E54" s="11"/>
      <c r="F54" s="12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20" ht="18.75" x14ac:dyDescent="0.3">
      <c r="A55" s="10"/>
      <c r="B55" s="10"/>
      <c r="C55" s="10"/>
      <c r="D55" s="13" t="s">
        <v>66</v>
      </c>
      <c r="E55" s="14"/>
      <c r="F55" s="15"/>
      <c r="G55" s="13"/>
      <c r="H55" s="13" t="s">
        <v>30</v>
      </c>
      <c r="K55" s="4"/>
      <c r="L55" s="4"/>
      <c r="M55" s="4"/>
      <c r="N55" s="4"/>
      <c r="O55" s="4"/>
      <c r="P55" s="4"/>
      <c r="Q55" s="4"/>
      <c r="R55" s="4"/>
    </row>
    <row r="56" spans="1:20" x14ac:dyDescent="0.25">
      <c r="A56" s="10"/>
      <c r="B56" s="10"/>
      <c r="C56" s="10"/>
      <c r="E56" s="11"/>
      <c r="F56" s="12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20" ht="18.75" x14ac:dyDescent="0.3">
      <c r="D57" s="13"/>
      <c r="E57" s="14"/>
      <c r="F57" s="15"/>
      <c r="G57" s="13"/>
      <c r="H57" s="13"/>
    </row>
    <row r="58" spans="1:20" x14ac:dyDescent="0.25">
      <c r="I58" s="17"/>
    </row>
    <row r="60" spans="1:20" x14ac:dyDescent="0.25">
      <c r="G60" s="16"/>
    </row>
    <row r="61" spans="1:20" x14ac:dyDescent="0.25">
      <c r="I61" s="17"/>
    </row>
    <row r="62" spans="1:20" x14ac:dyDescent="0.25">
      <c r="G62" s="17"/>
    </row>
    <row r="503" ht="14.25" customHeight="1" x14ac:dyDescent="0.25"/>
  </sheetData>
  <mergeCells count="16">
    <mergeCell ref="E8:E10"/>
    <mergeCell ref="G2:R3"/>
    <mergeCell ref="B8:B10"/>
    <mergeCell ref="M8:R8"/>
    <mergeCell ref="M9:O9"/>
    <mergeCell ref="P9:R9"/>
    <mergeCell ref="F8:F10"/>
    <mergeCell ref="G8:I9"/>
    <mergeCell ref="J8:L9"/>
    <mergeCell ref="D8:D10"/>
    <mergeCell ref="C8:C10"/>
    <mergeCell ref="D25:D26"/>
    <mergeCell ref="C25:C26"/>
    <mergeCell ref="B25:B26"/>
    <mergeCell ref="A25:A26"/>
    <mergeCell ref="A8:A10"/>
  </mergeCells>
  <pageMargins left="0.23622047244094491" right="0.23622047244094491" top="0.35433070866141736" bottom="0.35433070866141736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A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2026-02-16T10:52:36Z</dcterms:modified>
</cp:coreProperties>
</file>